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9\461_Parkovací dům Veveří\461_TENDR DOTAZY\Doplnění 10\"/>
    </mc:Choice>
  </mc:AlternateContent>
  <xr:revisionPtr revIDLastSave="0" documentId="13_ncr:1_{7FC84540-28E4-4BB3-A4DB-54E49BA8CBD7}" xr6:coauthVersionLast="47" xr6:coauthVersionMax="47" xr10:uidLastSave="{00000000-0000-0000-0000-000000000000}"/>
  <bookViews>
    <workbookView xWindow="-120" yWindow="-120" windowWidth="38640" windowHeight="21240" activeTab="1" xr2:uid="{9780A5C4-991D-471C-8C64-7FFFAAA6191A}"/>
  </bookViews>
  <sheets>
    <sheet name="Stavba_" sheetId="2" r:id="rId1"/>
    <sheet name="SO 02 Dopravní značky" sheetId="1" r:id="rId2"/>
  </sheets>
  <externalReferences>
    <externalReference r:id="rId3"/>
  </externalReferences>
  <definedNames>
    <definedName name="CenaCelkem">Stavba_!$G$28</definedName>
    <definedName name="CenaCelkemVypocet" localSheetId="0">Stavba_!$I$41</definedName>
    <definedName name="DPHSni">Stavba_!$G$24</definedName>
    <definedName name="DPHZakl">Stavba_!$G$26</definedName>
    <definedName name="Mena">Stavba_!$J$28</definedName>
    <definedName name="SazbaDPH1" localSheetId="0">Stavba_!$E$23</definedName>
    <definedName name="SazbaDPH2" localSheetId="0">Stavba_!$E$25</definedName>
    <definedName name="ZakladDPHSni">Stavba_!$G$23</definedName>
    <definedName name="ZakladDPHSniVypocet" localSheetId="0">Stavba_!$F$41</definedName>
    <definedName name="ZakladDPHZakl">Stavba_!$G$25</definedName>
    <definedName name="ZakladDPHZaklVypocet" localSheetId="0">Stavba_!$G$41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4" i="1" l="1"/>
  <c r="O34" i="1"/>
  <c r="K34" i="1"/>
  <c r="I34" i="1"/>
  <c r="G34" i="1"/>
  <c r="M34" i="1" s="1"/>
  <c r="H16" i="2"/>
  <c r="Q38" i="1"/>
  <c r="Q37" i="1" s="1"/>
  <c r="O38" i="1"/>
  <c r="O37" i="1" s="1"/>
  <c r="K38" i="1"/>
  <c r="K37" i="1" s="1"/>
  <c r="I38" i="1"/>
  <c r="I37" i="1" s="1"/>
  <c r="G38" i="1"/>
  <c r="M38" i="1" s="1"/>
  <c r="M37" i="1" s="1"/>
  <c r="H50" i="2" l="1"/>
  <c r="G37" i="1"/>
  <c r="E40" i="2"/>
  <c r="F37" i="2"/>
  <c r="E37" i="2"/>
  <c r="I27" i="2"/>
  <c r="F27" i="2"/>
  <c r="I26" i="2"/>
  <c r="D26" i="2"/>
  <c r="I25" i="2"/>
  <c r="I24" i="2"/>
  <c r="D24" i="2"/>
  <c r="I23" i="2"/>
  <c r="H20" i="2"/>
  <c r="H19" i="2"/>
  <c r="H18" i="2"/>
  <c r="H17" i="2"/>
  <c r="Q32" i="1"/>
  <c r="O32" i="1"/>
  <c r="K32" i="1"/>
  <c r="I32" i="1"/>
  <c r="G32" i="1"/>
  <c r="M32" i="1" s="1"/>
  <c r="Q25" i="1"/>
  <c r="O25" i="1"/>
  <c r="K25" i="1"/>
  <c r="I25" i="1"/>
  <c r="G25" i="1"/>
  <c r="M25" i="1" s="1"/>
  <c r="Q18" i="1"/>
  <c r="O18" i="1"/>
  <c r="K18" i="1"/>
  <c r="I18" i="1"/>
  <c r="G18" i="1"/>
  <c r="M18" i="1" s="1"/>
  <c r="Q16" i="1"/>
  <c r="O16" i="1"/>
  <c r="K16" i="1"/>
  <c r="I16" i="1"/>
  <c r="G16" i="1"/>
  <c r="M16" i="1" s="1"/>
  <c r="Q12" i="1"/>
  <c r="O12" i="1"/>
  <c r="K12" i="1"/>
  <c r="I12" i="1"/>
  <c r="G12" i="1"/>
  <c r="M12" i="1" s="1"/>
  <c r="Q10" i="1"/>
  <c r="O10" i="1"/>
  <c r="K10" i="1"/>
  <c r="I10" i="1"/>
  <c r="G10" i="1"/>
  <c r="M10" i="1" s="1"/>
  <c r="Q8" i="1"/>
  <c r="O8" i="1"/>
  <c r="K8" i="1"/>
  <c r="I8" i="1"/>
  <c r="G8" i="1"/>
  <c r="M8" i="1" s="1"/>
  <c r="Q30" i="1"/>
  <c r="O30" i="1"/>
  <c r="K30" i="1"/>
  <c r="I30" i="1"/>
  <c r="G30" i="1"/>
  <c r="M30" i="1" s="1"/>
  <c r="Q27" i="1"/>
  <c r="O27" i="1"/>
  <c r="K27" i="1"/>
  <c r="I27" i="1"/>
  <c r="G27" i="1"/>
  <c r="M27" i="1" s="1"/>
  <c r="Q22" i="1"/>
  <c r="O22" i="1"/>
  <c r="K22" i="1"/>
  <c r="I22" i="1"/>
  <c r="G22" i="1"/>
  <c r="M22" i="1" s="1"/>
  <c r="H21" i="2" l="1"/>
  <c r="G7" i="1"/>
  <c r="K7" i="1"/>
  <c r="O7" i="1"/>
  <c r="Q7" i="1"/>
  <c r="I7" i="1"/>
  <c r="M7" i="1"/>
  <c r="F40" i="2" l="1"/>
  <c r="F25" i="2"/>
  <c r="F26" i="2" s="1"/>
  <c r="I49" i="2"/>
  <c r="I48" i="2"/>
  <c r="I50" i="2" l="1"/>
  <c r="G40" i="2"/>
  <c r="F41" i="2"/>
  <c r="H40" i="2" l="1"/>
  <c r="H41" i="2" s="1"/>
  <c r="F28" i="2" s="1"/>
  <c r="G4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C11" authorId="0" shapeId="0" xr:uid="{C0119042-D5B3-4BAF-910E-3C2198457FBE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 shapeId="0" xr:uid="{777323F7-6E77-4B03-9835-5B8C15B27E2F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2" authorId="0" shapeId="0" xr:uid="{D4DC204F-F91A-4A7B-A067-20946E75E229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 shapeId="0" xr:uid="{D3940EE3-1C6A-4A50-92D1-C40928B8212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A93D936A-9C79-4724-99F4-FC7C85C59512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1" shapeId="0" xr:uid="{64B403E4-50BC-4B27-8477-52B95C21D523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S6" authorId="0" shapeId="0" xr:uid="{A1BC83EF-0ADD-4F88-9CA2-6A5B2564BC9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BBBFE96-2621-4E31-A14A-6D2509E20B4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<sst xmlns="http://schemas.openxmlformats.org/spreadsheetml/2006/main" count="178" uniqueCount="117">
  <si>
    <t>40445020.AR</t>
  </si>
  <si>
    <t>značka dopravní silniční svislá; zákazová B1-B34; tvar kruh; 500 mm; štít z pozink.plechu s dvoj.ohybem,retroref.folie I.tř.; záruka 7 let</t>
  </si>
  <si>
    <t>kus</t>
  </si>
  <si>
    <t>SPCM</t>
  </si>
  <si>
    <t>RTS 21/ II</t>
  </si>
  <si>
    <t>RTS 21/ I</t>
  </si>
  <si>
    <t>40445050.AR</t>
  </si>
  <si>
    <t>značka dopravní silniční svislá; informativní provozní IP11-IP13; tvar obdélník svislý; 500x700 mm; štít z pozink.plechu s dvoj.ohybem,retroref.folie I.tř.; záruka 7 let</t>
  </si>
  <si>
    <t>40445260R</t>
  </si>
  <si>
    <t>značka dopravní silniční svislá; informativní směrová IS16-17; tvar obdélník; 500x300 mm; pozink s dvoj.lisov.ohybem, reflexní folie tř.1; záruka 7 let</t>
  </si>
  <si>
    <t>Položkový soupis prací a dodávek</t>
  </si>
  <si>
    <t>S:</t>
  </si>
  <si>
    <t>Akademické náměstí včetně parkovacího domu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</si>
  <si>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</si>
  <si>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</si>
  <si>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</si>
  <si>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</si>
  <si>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</si>
  <si>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</si>
  <si>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</si>
  <si>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</si>
  <si>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</si>
  <si>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</si>
  <si>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</si>
  <si>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</si>
  <si>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</si>
  <si>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</si>
  <si>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</si>
  <si>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</si>
  <si>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</si>
  <si>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</si>
  <si>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</si>
  <si>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</si>
  <si>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</si>
  <si>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</si>
  <si>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SO.02</t>
  </si>
  <si>
    <t>Dopravní značky</t>
  </si>
  <si>
    <t>V objektu park. domu   uvnitř (B2) : 22</t>
  </si>
  <si>
    <t>V objektu park. domu   uvnitř (B24b) : 2</t>
  </si>
  <si>
    <t>Díl:</t>
  </si>
  <si>
    <t>91</t>
  </si>
  <si>
    <t>Doplňující práce na komunikaci</t>
  </si>
  <si>
    <t>822-1</t>
  </si>
  <si>
    <t>914001125R00</t>
  </si>
  <si>
    <t xml:space="preserve">Osazení a montáž svislých dopravních značek značka, na sloupek,sloup, konzolu nebo objekt,  </t>
  </si>
  <si>
    <t>915711111RT1</t>
  </si>
  <si>
    <t>m</t>
  </si>
  <si>
    <t>915721111RT1</t>
  </si>
  <si>
    <t>Vodorovné značení krytů stříkané barvou, bílou, stopčar, zeber, stínů, šipek, nápisů, přechodů apod.</t>
  </si>
  <si>
    <t>m2</t>
  </si>
  <si>
    <t>915791111R00</t>
  </si>
  <si>
    <t>Předznačení pro vodorovné značení pro dělící čáry, vodící proužky</t>
  </si>
  <si>
    <t>915791112R00</t>
  </si>
  <si>
    <t xml:space="preserve">Předznačení pro vodorovné značení pro stopčáry, zebry,stíny, šipky, nápisy, přechody </t>
  </si>
  <si>
    <t>V13a: 2,5</t>
  </si>
  <si>
    <t>V9a: 29,2</t>
  </si>
  <si>
    <t>40445044.AR</t>
  </si>
  <si>
    <t>značka dopravní silniční svislá; informativní provozní IP4b-IP7,IP10; tvar čtverec; 500 mm; štít z pozink.plechu s dvoj.ohybem,retroref.folie I.tř.; záruka 7 let</t>
  </si>
  <si>
    <t>IP4b: 20</t>
  </si>
  <si>
    <t>IP12: 14</t>
  </si>
  <si>
    <t>E13: 14</t>
  </si>
  <si>
    <t>R01</t>
  </si>
  <si>
    <t>Ostatní symboly (Invalida, kočárek, ženy, mini, LPG/CNG, EKO: 167,8</t>
  </si>
  <si>
    <t>Vodorovné značení krytů stříkané barvou, bílou, dělicích čar šířky 125 mm</t>
  </si>
  <si>
    <t>Soupis stavebních prací, dodávek a služeb</t>
  </si>
  <si>
    <t>Stavba:</t>
  </si>
  <si>
    <t>Zadavatel</t>
  </si>
  <si>
    <t>IČO:</t>
  </si>
  <si>
    <t>DIČ:</t>
  </si>
  <si>
    <t>Projektant:</t>
  </si>
  <si>
    <t>Zhotovitel:</t>
  </si>
  <si>
    <t>Vypracoval:</t>
  </si>
  <si>
    <t>www.rozpocet-stavby.cz</t>
  </si>
  <si>
    <t>Rozpis ceny</t>
  </si>
  <si>
    <t>HSV</t>
  </si>
  <si>
    <t>PSV</t>
  </si>
  <si>
    <t>MON</t>
  </si>
  <si>
    <t>Vedlejší náklady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</si>
  <si>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</si>
  <si>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</si>
  <si>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</si>
  <si>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</si>
  <si>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</si>
  <si>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</si>
  <si>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</si>
  <si>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</si>
  <si>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</si>
  <si>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</si>
  <si>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</si>
  <si>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</si>
  <si>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</si>
  <si>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</si>
  <si>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</si>
  <si>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Číslo</t>
  </si>
  <si>
    <t>Název</t>
  </si>
  <si>
    <t>DPH celkem</t>
  </si>
  <si>
    <t>Cena celkem</t>
  </si>
  <si>
    <t>Stavba</t>
  </si>
  <si>
    <t>Stavební objekt</t>
  </si>
  <si>
    <t>SO.01</t>
  </si>
  <si>
    <t>Celkem za stavbu</t>
  </si>
  <si>
    <t>Rekapitulace dílů</t>
  </si>
  <si>
    <t>Typ dílu</t>
  </si>
  <si>
    <t>99</t>
  </si>
  <si>
    <t>Staveništní přesun hmot</t>
  </si>
  <si>
    <t>příslušenství k dopr.značení konzola Fe 60 pozinkovaný, délka 1200 mm, včetně montážního materiálu</t>
  </si>
  <si>
    <t>Dopravní značení - parkovací dům</t>
  </si>
  <si>
    <t>998012022</t>
  </si>
  <si>
    <t>Přesun hmot pro budovy monolitické výšky do 12 m</t>
  </si>
  <si>
    <t>t</t>
  </si>
  <si>
    <t>,</t>
  </si>
  <si>
    <t>ks</t>
  </si>
  <si>
    <t>Vlastní</t>
  </si>
  <si>
    <t>Indiv</t>
  </si>
  <si>
    <t>R02</t>
  </si>
  <si>
    <t>Betonové zábrany pod kola 1,0 x 0,23 x 0,13 m, dodávka a montáž</t>
  </si>
  <si>
    <t>4.np u kovové fasády: 2 x 19 =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</si>
</sst>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17" x14ac:knownFonts="1"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2"/>
      <name val="Arial CE"/>
      <charset val="238"/>
    </font>
    <font>
      <sz val="9"/>
      <color indexed="81"/>
      <name val="Tahoma"/>
      <family val="2"/>
      <charset val="238"/>
    </font>
    <font>
      <b/>
      <sz val="10"/>
      <name val="Arial CE"/>
      <charset val="238"/>
    </font>
    <font>
      <sz val="8"/>
      <color rgb="FFFF000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9"/>
      <name val="Arial CE"/>
      <family val="2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1" fillId="0" borderId="1" xfId="0" applyFont="1" applyBorder="1" applyAlignment="1">
      <alignment vertical="top"/>
    </xf>
    <xf numFmtId="49" fontId="1" fillId="0" borderId="2" xfId="0" applyNumberFormat="1" applyFont="1" applyBorder="1" applyAlignment="1">
      <alignment vertical="top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shrinkToFit="1"/>
    </xf>
    <xf numFmtId="164" fontId="1" fillId="0" borderId="2" xfId="0" applyNumberFormat="1" applyFont="1" applyBorder="1" applyAlignment="1">
      <alignment vertical="top" shrinkToFit="1"/>
    </xf>
    <xf numFmtId="4" fontId="1" fillId="2" borderId="2" xfId="0" applyNumberFormat="1" applyFont="1" applyFill="1" applyBorder="1" applyAlignment="1" applyProtection="1">
      <alignment vertical="top" shrinkToFit="1"/>
      <protection locked="0"/>
    </xf>
    <xf numFmtId="4" fontId="1" fillId="0" borderId="2" xfId="0" applyNumberFormat="1" applyFont="1" applyBorder="1" applyAlignment="1">
      <alignment vertical="top" shrinkToFit="1"/>
    </xf>
    <xf numFmtId="4" fontId="1" fillId="0" borderId="3" xfId="0" applyNumberFormat="1" applyFont="1" applyBorder="1" applyAlignment="1">
      <alignment vertical="top" shrinkToFi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164" fontId="2" fillId="0" borderId="0" xfId="0" quotePrefix="1" applyNumberFormat="1" applyFont="1" applyAlignment="1">
      <alignment horizontal="left" vertical="top" wrapText="1"/>
    </xf>
    <xf numFmtId="164" fontId="2" fillId="0" borderId="0" xfId="0" applyNumberFormat="1" applyFont="1" applyAlignment="1">
      <alignment horizontal="center" vertical="top" wrapText="1" shrinkToFit="1"/>
    </xf>
    <xf numFmtId="164" fontId="2" fillId="0" borderId="0" xfId="0" applyNumberFormat="1" applyFont="1" applyAlignment="1">
      <alignment vertical="top" wrapText="1" shrinkToFit="1"/>
    </xf>
    <xf numFmtId="4" fontId="1" fillId="0" borderId="0" xfId="0" applyNumberFormat="1" applyFont="1" applyAlignment="1">
      <alignment vertical="top" shrinkToFit="1"/>
    </xf>
    <xf numFmtId="0" fontId="0" fillId="0" borderId="4" xfId="0" applyBorder="1" applyAlignment="1">
      <alignment vertical="center"/>
    </xf>
    <xf numFmtId="49" fontId="0" fillId="0" borderId="5" xfId="0" applyNumberFormat="1" applyBorder="1" applyAlignment="1">
      <alignment vertical="center"/>
    </xf>
    <xf numFmtId="0" fontId="0" fillId="3" borderId="4" xfId="0" applyFill="1" applyBorder="1" applyAlignment="1">
      <alignment vertical="center"/>
    </xf>
    <xf numFmtId="49" fontId="0" fillId="3" borderId="5" xfId="0" applyNumberFormat="1" applyFill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4" borderId="4" xfId="0" applyFill="1" applyBorder="1"/>
    <xf numFmtId="49" fontId="0" fillId="4" borderId="4" xfId="0" applyNumberFormat="1" applyFill="1" applyBorder="1"/>
    <xf numFmtId="0" fontId="0" fillId="4" borderId="4" xfId="0" applyFill="1" applyBorder="1" applyAlignment="1">
      <alignment horizontal="center"/>
    </xf>
    <xf numFmtId="0" fontId="0" fillId="4" borderId="7" xfId="0" applyFill="1" applyBorder="1"/>
    <xf numFmtId="0" fontId="0" fillId="4" borderId="4" xfId="0" applyFill="1" applyBorder="1" applyAlignment="1">
      <alignment wrapText="1"/>
    </xf>
    <xf numFmtId="0" fontId="5" fillId="3" borderId="8" xfId="0" applyFont="1" applyFill="1" applyBorder="1" applyAlignment="1">
      <alignment vertical="top"/>
    </xf>
    <xf numFmtId="49" fontId="5" fillId="3" borderId="9" xfId="0" applyNumberFormat="1" applyFont="1" applyFill="1" applyBorder="1" applyAlignment="1">
      <alignment vertical="top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top" shrinkToFit="1"/>
    </xf>
    <xf numFmtId="164" fontId="5" fillId="3" borderId="9" xfId="0" applyNumberFormat="1" applyFont="1" applyFill="1" applyBorder="1" applyAlignment="1">
      <alignment vertical="top" shrinkToFit="1"/>
    </xf>
    <xf numFmtId="4" fontId="5" fillId="3" borderId="9" xfId="0" applyNumberFormat="1" applyFont="1" applyFill="1" applyBorder="1" applyAlignment="1">
      <alignment vertical="top" shrinkToFit="1"/>
    </xf>
    <xf numFmtId="4" fontId="5" fillId="3" borderId="10" xfId="0" applyNumberFormat="1" applyFont="1" applyFill="1" applyBorder="1" applyAlignment="1">
      <alignment vertical="top" shrinkToFit="1"/>
    </xf>
    <xf numFmtId="49" fontId="6" fillId="0" borderId="0" xfId="0" applyNumberFormat="1" applyFont="1" applyAlignment="1">
      <alignment vertical="top"/>
    </xf>
    <xf numFmtId="164" fontId="6" fillId="0" borderId="0" xfId="0" applyNumberFormat="1" applyFont="1" applyAlignment="1">
      <alignment vertical="top" wrapText="1" shrinkToFit="1"/>
    </xf>
    <xf numFmtId="164" fontId="2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horizontal="center" vertical="top" shrinkToFit="1"/>
    </xf>
    <xf numFmtId="4" fontId="1" fillId="0" borderId="0" xfId="0" applyNumberFormat="1" applyFont="1" applyBorder="1" applyAlignment="1">
      <alignment vertical="top" shrinkToFit="1"/>
    </xf>
    <xf numFmtId="164" fontId="2" fillId="0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 applyProtection="1">
      <alignment vertical="top" shrinkToFit="1"/>
      <protection locked="0"/>
    </xf>
    <xf numFmtId="4" fontId="1" fillId="0" borderId="0" xfId="0" applyNumberFormat="1" applyFont="1" applyFill="1" applyBorder="1" applyAlignment="1">
      <alignment vertical="top" shrinkToFit="1"/>
    </xf>
    <xf numFmtId="165" fontId="1" fillId="0" borderId="2" xfId="0" applyNumberFormat="1" applyFont="1" applyBorder="1" applyAlignment="1">
      <alignment vertical="top" shrinkToFit="1"/>
    </xf>
    <xf numFmtId="0" fontId="8" fillId="3" borderId="14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3" fillId="3" borderId="0" xfId="0" applyNumberFormat="1" applyFont="1" applyFill="1" applyAlignment="1">
      <alignment horizontal="left" vertical="center" wrapText="1"/>
    </xf>
    <xf numFmtId="0" fontId="0" fillId="3" borderId="14" xfId="0" applyFill="1" applyBorder="1" applyAlignment="1">
      <alignment horizontal="left" vertical="center" indent="1"/>
    </xf>
    <xf numFmtId="0" fontId="5" fillId="3" borderId="0" xfId="0" applyFont="1" applyFill="1" applyAlignment="1">
      <alignment horizontal="left" vertical="center" wrapText="1"/>
    </xf>
    <xf numFmtId="0" fontId="0" fillId="3" borderId="17" xfId="0" applyFill="1" applyBorder="1" applyAlignment="1">
      <alignment horizontal="left" vertical="center" indent="1"/>
    </xf>
    <xf numFmtId="0" fontId="0" fillId="3" borderId="18" xfId="0" applyFill="1" applyBorder="1" applyAlignment="1">
      <alignment wrapText="1"/>
    </xf>
    <xf numFmtId="0" fontId="5" fillId="3" borderId="18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0" fillId="0" borderId="16" xfId="0" applyBorder="1"/>
    <xf numFmtId="0" fontId="5" fillId="0" borderId="14" xfId="0" applyFont="1" applyBorder="1" applyAlignment="1">
      <alignment horizontal="left" vertical="center" indent="1"/>
    </xf>
    <xf numFmtId="0" fontId="5" fillId="0" borderId="0" xfId="0" applyFont="1" applyAlignment="1">
      <alignment vertical="center" wrapText="1"/>
    </xf>
    <xf numFmtId="0" fontId="5" fillId="0" borderId="17" xfId="0" applyFont="1" applyBorder="1" applyAlignment="1">
      <alignment horizontal="left" vertical="center" indent="1"/>
    </xf>
    <xf numFmtId="0" fontId="5" fillId="0" borderId="18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/>
    </xf>
    <xf numFmtId="0" fontId="5" fillId="0" borderId="18" xfId="0" applyFont="1" applyBorder="1" applyAlignment="1">
      <alignment vertical="center"/>
    </xf>
    <xf numFmtId="0" fontId="0" fillId="0" borderId="19" xfId="0" applyBorder="1"/>
    <xf numFmtId="0" fontId="5" fillId="0" borderId="0" xfId="0" applyFont="1" applyAlignment="1">
      <alignment horizontal="left" vertical="center" wrapText="1"/>
    </xf>
    <xf numFmtId="0" fontId="0" fillId="0" borderId="14" xfId="0" applyBorder="1"/>
    <xf numFmtId="0" fontId="0" fillId="0" borderId="17" xfId="0" applyBorder="1" applyAlignment="1">
      <alignment horizontal="left" indent="1"/>
    </xf>
    <xf numFmtId="0" fontId="0" fillId="0" borderId="18" xfId="0" applyBorder="1" applyAlignment="1">
      <alignment vertical="center" wrapText="1"/>
    </xf>
    <xf numFmtId="0" fontId="0" fillId="0" borderId="18" xfId="0" applyBorder="1"/>
    <xf numFmtId="0" fontId="0" fillId="0" borderId="18" xfId="0" applyBorder="1" applyAlignment="1">
      <alignment horizontal="right"/>
    </xf>
    <xf numFmtId="0" fontId="5" fillId="2" borderId="0" xfId="0" applyFont="1" applyFill="1" applyAlignment="1" applyProtection="1">
      <alignment horizontal="left" vertical="center"/>
      <protection locked="0"/>
    </xf>
    <xf numFmtId="0" fontId="5" fillId="2" borderId="18" xfId="0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>
      <alignment horizontal="right" vertical="center"/>
    </xf>
    <xf numFmtId="0" fontId="0" fillId="0" borderId="20" xfId="0" applyBorder="1" applyAlignment="1">
      <alignment horizontal="left" vertical="top" indent="1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0" fontId="0" fillId="0" borderId="15" xfId="0" applyBorder="1"/>
    <xf numFmtId="0" fontId="0" fillId="0" borderId="18" xfId="0" applyBorder="1" applyAlignment="1">
      <alignment horizontal="left" wrapText="1"/>
    </xf>
    <xf numFmtId="0" fontId="0" fillId="0" borderId="18" xfId="0" applyBorder="1" applyAlignment="1">
      <alignment wrapText="1"/>
    </xf>
    <xf numFmtId="0" fontId="0" fillId="0" borderId="21" xfId="0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5" fillId="0" borderId="21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wrapText="1"/>
    </xf>
    <xf numFmtId="0" fontId="0" fillId="0" borderId="21" xfId="0" applyBorder="1" applyAlignment="1">
      <alignment horizontal="left" indent="1"/>
    </xf>
    <xf numFmtId="1" fontId="5" fillId="0" borderId="5" xfId="0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left" vertical="center" indent="1"/>
    </xf>
    <xf numFmtId="0" fontId="5" fillId="0" borderId="5" xfId="0" applyFont="1" applyBorder="1" applyAlignment="1">
      <alignment vertical="center"/>
    </xf>
    <xf numFmtId="49" fontId="0" fillId="0" borderId="22" xfId="0" applyNumberFormat="1" applyBorder="1" applyAlignment="1">
      <alignment horizontal="left" vertical="center"/>
    </xf>
    <xf numFmtId="1" fontId="5" fillId="0" borderId="7" xfId="0" applyNumberFormat="1" applyFont="1" applyBorder="1" applyAlignment="1">
      <alignment horizontal="right" vertical="center" wrapText="1"/>
    </xf>
    <xf numFmtId="0" fontId="0" fillId="0" borderId="17" xfId="0" applyBorder="1" applyAlignment="1">
      <alignment horizontal="left" vertical="center" indent="1"/>
    </xf>
    <xf numFmtId="0" fontId="0" fillId="0" borderId="18" xfId="0" applyBorder="1" applyAlignment="1">
      <alignment horizontal="left" vertical="center" wrapText="1"/>
    </xf>
    <xf numFmtId="1" fontId="5" fillId="0" borderId="23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left" vertical="center" indent="1"/>
    </xf>
    <xf numFmtId="49" fontId="0" fillId="0" borderId="19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16" xfId="0" applyNumberFormat="1" applyBorder="1" applyAlignment="1">
      <alignment horizontal="left" vertical="center"/>
    </xf>
    <xf numFmtId="0" fontId="11" fillId="3" borderId="24" xfId="0" applyFont="1" applyFill="1" applyBorder="1" applyAlignment="1">
      <alignment horizontal="left" vertical="center" indent="1"/>
    </xf>
    <xf numFmtId="0" fontId="0" fillId="3" borderId="25" xfId="0" applyFill="1" applyBorder="1" applyAlignment="1">
      <alignment wrapText="1"/>
    </xf>
    <xf numFmtId="0" fontId="0" fillId="3" borderId="25" xfId="0" applyFill="1" applyBorder="1"/>
    <xf numFmtId="49" fontId="5" fillId="3" borderId="26" xfId="0" applyNumberFormat="1" applyFont="1" applyFill="1" applyBorder="1" applyAlignment="1">
      <alignment horizontal="left" vertical="center"/>
    </xf>
    <xf numFmtId="0" fontId="0" fillId="0" borderId="16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5" fillId="0" borderId="18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18" xfId="0" applyFont="1" applyBorder="1" applyAlignment="1">
      <alignment vertical="top"/>
    </xf>
    <xf numFmtId="14" fontId="5" fillId="0" borderId="18" xfId="0" applyNumberFormat="1" applyFont="1" applyBorder="1" applyAlignment="1">
      <alignment horizontal="center" vertical="top"/>
    </xf>
    <xf numFmtId="0" fontId="5" fillId="0" borderId="14" xfId="0" applyFont="1" applyBorder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16" xfId="0" applyFont="1" applyBorder="1" applyAlignment="1">
      <alignment horizontal="right"/>
    </xf>
    <xf numFmtId="0" fontId="0" fillId="0" borderId="27" xfId="0" applyBorder="1"/>
    <xf numFmtId="0" fontId="0" fillId="0" borderId="28" xfId="0" applyBorder="1" applyAlignment="1">
      <alignment wrapText="1"/>
    </xf>
    <xf numFmtId="0" fontId="0" fillId="0" borderId="28" xfId="0" applyBorder="1"/>
    <xf numFmtId="0" fontId="0" fillId="0" borderId="29" xfId="0" applyBorder="1" applyAlignment="1">
      <alignment horizontal="right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4" fontId="13" fillId="4" borderId="7" xfId="0" applyNumberFormat="1" applyFont="1" applyFill="1" applyBorder="1" applyAlignment="1">
      <alignment vertical="center"/>
    </xf>
    <xf numFmtId="4" fontId="13" fillId="4" borderId="5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horizontal="center" vertical="center" wrapText="1" shrinkToFit="1"/>
    </xf>
    <xf numFmtId="4" fontId="13" fillId="4" borderId="4" xfId="0" applyNumberFormat="1" applyFont="1" applyFill="1" applyBorder="1" applyAlignment="1">
      <alignment horizontal="center" vertical="center" wrapText="1" shrinkToFit="1"/>
    </xf>
    <xf numFmtId="3" fontId="13" fillId="4" borderId="4" xfId="0" applyNumberFormat="1" applyFont="1" applyFill="1" applyBorder="1" applyAlignment="1">
      <alignment horizontal="center" vertical="center" wrapText="1"/>
    </xf>
    <xf numFmtId="4" fontId="0" fillId="0" borderId="7" xfId="0" applyNumberFormat="1" applyBorder="1" applyAlignment="1">
      <alignment vertical="center"/>
    </xf>
    <xf numFmtId="4" fontId="15" fillId="0" borderId="4" xfId="0" applyNumberFormat="1" applyFont="1" applyBorder="1" applyAlignment="1">
      <alignment horizontal="right" vertical="center" wrapText="1" shrinkToFit="1"/>
    </xf>
    <xf numFmtId="4" fontId="15" fillId="0" borderId="4" xfId="0" applyNumberFormat="1" applyFont="1" applyBorder="1" applyAlignment="1">
      <alignment horizontal="right" vertical="center" shrinkToFit="1"/>
    </xf>
    <xf numFmtId="4" fontId="0" fillId="0" borderId="4" xfId="0" applyNumberFormat="1" applyBorder="1" applyAlignment="1">
      <alignment vertical="center" shrinkToFit="1"/>
    </xf>
    <xf numFmtId="3" fontId="0" fillId="0" borderId="4" xfId="0" applyNumberForma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4" fontId="5" fillId="0" borderId="4" xfId="0" applyNumberFormat="1" applyFont="1" applyBorder="1" applyAlignment="1">
      <alignment vertical="center" wrapText="1" shrinkToFit="1"/>
    </xf>
    <xf numFmtId="4" fontId="5" fillId="0" borderId="4" xfId="0" applyNumberFormat="1" applyFont="1" applyBorder="1" applyAlignment="1">
      <alignment vertical="center" shrinkToFit="1"/>
    </xf>
    <xf numFmtId="3" fontId="5" fillId="0" borderId="4" xfId="0" applyNumberFormat="1" applyFont="1" applyBorder="1" applyAlignment="1">
      <alignment vertical="center"/>
    </xf>
    <xf numFmtId="4" fontId="0" fillId="3" borderId="4" xfId="0" applyNumberFormat="1" applyFill="1" applyBorder="1" applyAlignment="1">
      <alignment vertical="center" wrapText="1" shrinkToFit="1"/>
    </xf>
    <xf numFmtId="4" fontId="0" fillId="3" borderId="4" xfId="0" applyNumberFormat="1" applyFill="1" applyBorder="1" applyAlignment="1">
      <alignment vertical="center" shrinkToFit="1"/>
    </xf>
    <xf numFmtId="3" fontId="0" fillId="3" borderId="4" xfId="0" applyNumberFormat="1" applyFill="1" applyBorder="1" applyAlignment="1">
      <alignment vertical="center"/>
    </xf>
    <xf numFmtId="0" fontId="3" fillId="0" borderId="0" xfId="0" applyFont="1"/>
    <xf numFmtId="0" fontId="16" fillId="4" borderId="7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49" fontId="13" fillId="0" borderId="7" xfId="0" applyNumberFormat="1" applyFont="1" applyBorder="1" applyAlignment="1">
      <alignment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vertical="center"/>
    </xf>
    <xf numFmtId="3" fontId="13" fillId="0" borderId="4" xfId="0" applyNumberFormat="1" applyFont="1" applyBorder="1" applyAlignment="1">
      <alignment vertical="center"/>
    </xf>
    <xf numFmtId="0" fontId="13" fillId="3" borderId="7" xfId="0" applyFont="1" applyFill="1" applyBorder="1" applyAlignment="1">
      <alignment vertical="center"/>
    </xf>
    <xf numFmtId="0" fontId="13" fillId="3" borderId="7" xfId="0" applyFont="1" applyFill="1" applyBorder="1" applyAlignment="1">
      <alignment vertical="center" wrapText="1"/>
    </xf>
    <xf numFmtId="0" fontId="13" fillId="3" borderId="5" xfId="0" applyFont="1" applyFill="1" applyBorder="1" applyAlignment="1">
      <alignment vertical="center" wrapText="1"/>
    </xf>
    <xf numFmtId="4" fontId="13" fillId="3" borderId="4" xfId="0" applyNumberFormat="1" applyFont="1" applyFill="1" applyBorder="1" applyAlignment="1">
      <alignment horizontal="center" vertical="center"/>
    </xf>
    <xf numFmtId="4" fontId="13" fillId="3" borderId="4" xfId="0" applyNumberFormat="1" applyFont="1" applyFill="1" applyBorder="1" applyAlignment="1">
      <alignment vertical="center"/>
    </xf>
    <xf numFmtId="3" fontId="13" fillId="3" borderId="4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vertical="top" shrinkToFit="1"/>
    </xf>
    <xf numFmtId="4" fontId="5" fillId="0" borderId="0" xfId="0" applyNumberFormat="1" applyFont="1" applyFill="1" applyBorder="1" applyAlignment="1">
      <alignment vertical="top" shrinkToFit="1"/>
    </xf>
    <xf numFmtId="0" fontId="5" fillId="2" borderId="4" xfId="0" applyFont="1" applyFill="1" applyBorder="1" applyAlignment="1" applyProtection="1">
      <alignment horizontal="left" vertical="center"/>
      <protection locked="0"/>
    </xf>
    <xf numFmtId="49" fontId="13" fillId="0" borderId="7" xfId="0" applyNumberFormat="1" applyFont="1" applyBorder="1" applyAlignment="1">
      <alignment vertical="center" wrapText="1"/>
    </xf>
    <xf numFmtId="49" fontId="13" fillId="0" borderId="5" xfId="0" applyNumberFormat="1" applyFont="1" applyBorder="1" applyAlignment="1">
      <alignment vertical="center" wrapText="1"/>
    </xf>
    <xf numFmtId="49" fontId="13" fillId="0" borderId="6" xfId="0" applyNumberFormat="1" applyFont="1" applyBorder="1" applyAlignment="1">
      <alignment vertical="center" wrapText="1"/>
    </xf>
    <xf numFmtId="4" fontId="5" fillId="0" borderId="5" xfId="0" applyNumberFormat="1" applyFont="1" applyBorder="1" applyAlignment="1">
      <alignment vertical="center" wrapText="1"/>
    </xf>
    <xf numFmtId="4" fontId="0" fillId="3" borderId="7" xfId="0" applyNumberFormat="1" applyFill="1" applyBorder="1" applyAlignment="1">
      <alignment vertical="center"/>
    </xf>
    <xf numFmtId="4" fontId="0" fillId="3" borderId="5" xfId="0" applyNumberFormat="1" applyFill="1" applyBorder="1" applyAlignment="1">
      <alignment vertical="center"/>
    </xf>
    <xf numFmtId="4" fontId="0" fillId="3" borderId="6" xfId="0" applyNumberFormat="1" applyFill="1" applyBorder="1" applyAlignment="1">
      <alignment vertical="center"/>
    </xf>
    <xf numFmtId="4" fontId="12" fillId="3" borderId="25" xfId="0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4" fontId="0" fillId="0" borderId="5" xfId="0" applyNumberFormat="1" applyBorder="1" applyAlignment="1">
      <alignment vertical="center" wrapText="1"/>
    </xf>
    <xf numFmtId="4" fontId="10" fillId="0" borderId="7" xfId="0" applyNumberFormat="1" applyFont="1" applyBorder="1" applyAlignment="1">
      <alignment vertical="center"/>
    </xf>
    <xf numFmtId="4" fontId="10" fillId="0" borderId="5" xfId="0" applyNumberFormat="1" applyFont="1" applyBorder="1" applyAlignment="1">
      <alignment vertical="center"/>
    </xf>
    <xf numFmtId="4" fontId="10" fillId="0" borderId="7" xfId="0" applyNumberFormat="1" applyFont="1" applyBorder="1" applyAlignment="1">
      <alignment horizontal="right" vertical="center"/>
    </xf>
    <xf numFmtId="4" fontId="10" fillId="0" borderId="5" xfId="0" applyNumberFormat="1" applyFont="1" applyBorder="1" applyAlignment="1">
      <alignment horizontal="right" vertical="center"/>
    </xf>
    <xf numFmtId="4" fontId="10" fillId="0" borderId="23" xfId="0" applyNumberFormat="1" applyFont="1" applyBorder="1" applyAlignment="1">
      <alignment horizontal="right" vertical="center"/>
    </xf>
    <xf numFmtId="4" fontId="10" fillId="0" borderId="18" xfId="0" applyNumberFormat="1" applyFont="1" applyBorder="1" applyAlignment="1">
      <alignment horizontal="right" vertical="center"/>
    </xf>
    <xf numFmtId="4" fontId="10" fillId="0" borderId="9" xfId="0" applyNumberFormat="1" applyFont="1" applyBorder="1" applyAlignment="1">
      <alignment horizontal="right" vertical="center"/>
    </xf>
    <xf numFmtId="4" fontId="9" fillId="0" borderId="7" xfId="0" applyNumberFormat="1" applyFont="1" applyBorder="1" applyAlignment="1">
      <alignment horizontal="right" vertical="center" indent="1"/>
    </xf>
    <xf numFmtId="4" fontId="9" fillId="0" borderId="6" xfId="0" applyNumberFormat="1" applyFont="1" applyBorder="1" applyAlignment="1">
      <alignment horizontal="right" vertical="center" indent="1"/>
    </xf>
    <xf numFmtId="4" fontId="9" fillId="0" borderId="22" xfId="0" applyNumberFormat="1" applyFont="1" applyBorder="1" applyAlignment="1">
      <alignment horizontal="right" vertical="center" indent="1"/>
    </xf>
    <xf numFmtId="4" fontId="10" fillId="0" borderId="7" xfId="0" applyNumberFormat="1" applyFont="1" applyBorder="1" applyAlignment="1">
      <alignment horizontal="right" vertical="center" indent="1"/>
    </xf>
    <xf numFmtId="4" fontId="10" fillId="0" borderId="6" xfId="0" applyNumberFormat="1" applyFont="1" applyBorder="1" applyAlignment="1">
      <alignment horizontal="right" vertical="center" indent="1"/>
    </xf>
    <xf numFmtId="4" fontId="10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5" fillId="0" borderId="18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5" fillId="2" borderId="9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/>
      <protection locked="0"/>
    </xf>
    <xf numFmtId="0" fontId="5" fillId="2" borderId="18" xfId="0" applyFont="1" applyFill="1" applyBorder="1" applyAlignment="1" applyProtection="1">
      <alignment horizontal="left" vertical="center"/>
      <protection locked="0"/>
    </xf>
    <xf numFmtId="0" fontId="0" fillId="2" borderId="18" xfId="0" applyFill="1" applyBorder="1" applyAlignment="1" applyProtection="1">
      <alignment horizontal="left" vertical="center"/>
      <protection locked="0"/>
    </xf>
    <xf numFmtId="0" fontId="5" fillId="0" borderId="9" xfId="0" applyFont="1" applyBorder="1" applyAlignment="1">
      <alignment horizontal="center" vertical="top" wrapText="1"/>
    </xf>
    <xf numFmtId="1" fontId="0" fillId="0" borderId="18" xfId="0" applyNumberFormat="1" applyBorder="1" applyAlignment="1">
      <alignment horizontal="right" inden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left" vertical="center" wrapText="1"/>
    </xf>
    <xf numFmtId="0" fontId="0" fillId="3" borderId="9" xfId="0" applyFill="1" applyBorder="1" applyAlignment="1">
      <alignment wrapText="1"/>
    </xf>
    <xf numFmtId="0" fontId="0" fillId="3" borderId="15" xfId="0" applyFill="1" applyBorder="1" applyAlignment="1">
      <alignment wrapText="1"/>
    </xf>
    <xf numFmtId="0" fontId="5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16" xfId="0" applyFill="1" applyBorder="1" applyAlignment="1">
      <alignment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/>
    </xf>
    <xf numFmtId="49" fontId="0" fillId="0" borderId="5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49" fontId="0" fillId="3" borderId="5" xfId="0" applyNumberForma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49" fontId="1" fillId="0" borderId="0" xfId="0" applyNumberFormat="1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vertical="top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461_Parkovac&#237;%20d&#367;m%20Veve&#345;&#237;/461_Dokumentace%20pro%20prov&#225;d&#283;n&#237;%20stavby/461_ROZPO&#268;ET/ROZPO&#268;TY/SO%2001%20Rozpo&#269;et_Komunik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.01 01 Pol"/>
      <sheetName val="SO.01 02 Pol"/>
      <sheetName val="SO.01 03 Pol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3C68C-DC68-4060-9C68-C3457798B572}">
  <dimension ref="A1:I50"/>
  <sheetViews>
    <sheetView workbookViewId="0">
      <selection activeCell="H48" sqref="H48"/>
    </sheetView>
  </sheetViews>
  <sheetFormatPr defaultRowHeight="15" x14ac:dyDescent="0.25"/>
  <cols>
    <col min="8" max="8" width="9.85546875" bestFit="1" customWidth="1"/>
  </cols>
  <sheetData>
    <row r="1" spans="1:9" ht="18" x14ac:dyDescent="0.25">
      <c r="A1" s="196" t="s">
        <v>64</v>
      </c>
      <c r="B1" s="197"/>
      <c r="C1" s="197"/>
      <c r="D1" s="197"/>
      <c r="E1" s="197"/>
      <c r="F1" s="197"/>
      <c r="G1" s="197"/>
      <c r="H1" s="197"/>
      <c r="I1" s="198"/>
    </row>
    <row r="2" spans="1:9" ht="15.75" x14ac:dyDescent="0.25">
      <c r="A2" s="44" t="s">
        <v>65</v>
      </c>
      <c r="B2" s="45"/>
      <c r="C2" s="46"/>
      <c r="D2" s="199" t="s">
        <v>12</v>
      </c>
      <c r="E2" s="200"/>
      <c r="F2" s="200"/>
      <c r="G2" s="200"/>
      <c r="H2" s="200"/>
      <c r="I2" s="201"/>
    </row>
    <row r="3" spans="1:9" x14ac:dyDescent="0.25">
      <c r="A3" s="47"/>
      <c r="B3" s="45"/>
      <c r="C3" s="48"/>
      <c r="D3" s="202"/>
      <c r="E3" s="203"/>
      <c r="F3" s="203"/>
      <c r="G3" s="203"/>
      <c r="H3" s="203"/>
      <c r="I3" s="204"/>
    </row>
    <row r="4" spans="1:9" x14ac:dyDescent="0.25">
      <c r="A4" s="49"/>
      <c r="B4" s="50"/>
      <c r="C4" s="51"/>
      <c r="D4" s="205"/>
      <c r="E4" s="205"/>
      <c r="F4" s="205"/>
      <c r="G4" s="205"/>
      <c r="H4" s="205"/>
      <c r="I4" s="206"/>
    </row>
    <row r="5" spans="1:9" x14ac:dyDescent="0.25">
      <c r="A5" s="52" t="s">
        <v>66</v>
      </c>
      <c r="B5" s="53"/>
      <c r="C5" s="207"/>
      <c r="D5" s="208"/>
      <c r="E5" s="208"/>
      <c r="F5" s="208"/>
      <c r="G5" s="54" t="s">
        <v>67</v>
      </c>
      <c r="H5" s="55"/>
      <c r="I5" s="56"/>
    </row>
    <row r="6" spans="1:9" x14ac:dyDescent="0.25">
      <c r="A6" s="57"/>
      <c r="B6" s="58"/>
      <c r="C6" s="209"/>
      <c r="D6" s="210"/>
      <c r="E6" s="210"/>
      <c r="F6" s="210"/>
      <c r="G6" s="54" t="s">
        <v>68</v>
      </c>
      <c r="H6" s="55"/>
      <c r="I6" s="56"/>
    </row>
    <row r="7" spans="1:9" x14ac:dyDescent="0.25">
      <c r="A7" s="59"/>
      <c r="B7" s="60"/>
      <c r="C7" s="61"/>
      <c r="D7" s="188"/>
      <c r="E7" s="189"/>
      <c r="F7" s="189"/>
      <c r="G7" s="62"/>
      <c r="H7" s="63"/>
      <c r="I7" s="64"/>
    </row>
    <row r="8" spans="1:9" x14ac:dyDescent="0.25">
      <c r="A8" s="52" t="s">
        <v>69</v>
      </c>
      <c r="B8" s="53"/>
      <c r="C8" s="65"/>
      <c r="D8" s="53"/>
      <c r="G8" s="54" t="s">
        <v>67</v>
      </c>
      <c r="H8" s="55"/>
      <c r="I8" s="56"/>
    </row>
    <row r="9" spans="1:9" x14ac:dyDescent="0.25">
      <c r="A9" s="66"/>
      <c r="B9" s="53"/>
      <c r="C9" s="65"/>
      <c r="D9" s="53"/>
      <c r="G9" s="54" t="s">
        <v>68</v>
      </c>
      <c r="H9" s="55"/>
      <c r="I9" s="56"/>
    </row>
    <row r="10" spans="1:9" x14ac:dyDescent="0.25">
      <c r="A10" s="67"/>
      <c r="B10" s="60"/>
      <c r="C10" s="61"/>
      <c r="D10" s="68"/>
      <c r="E10" s="62"/>
      <c r="F10" s="69"/>
      <c r="G10" s="69"/>
      <c r="H10" s="70"/>
      <c r="I10" s="64"/>
    </row>
    <row r="11" spans="1:9" x14ac:dyDescent="0.25">
      <c r="A11" s="52" t="s">
        <v>70</v>
      </c>
      <c r="B11" s="53"/>
      <c r="C11" s="190"/>
      <c r="D11" s="190"/>
      <c r="E11" s="190"/>
      <c r="F11" s="190"/>
      <c r="G11" s="54" t="s">
        <v>67</v>
      </c>
      <c r="H11" s="71"/>
      <c r="I11" s="56"/>
    </row>
    <row r="12" spans="1:9" x14ac:dyDescent="0.25">
      <c r="A12" s="57"/>
      <c r="B12" s="58"/>
      <c r="C12" s="191"/>
      <c r="D12" s="191"/>
      <c r="E12" s="191"/>
      <c r="F12" s="191"/>
      <c r="G12" s="54" t="s">
        <v>68</v>
      </c>
      <c r="H12" s="71"/>
      <c r="I12" s="56"/>
    </row>
    <row r="13" spans="1:9" x14ac:dyDescent="0.25">
      <c r="A13" s="59"/>
      <c r="B13" s="60"/>
      <c r="C13" s="72"/>
      <c r="D13" s="192"/>
      <c r="E13" s="193"/>
      <c r="F13" s="193"/>
      <c r="G13" s="73"/>
      <c r="H13" s="63"/>
      <c r="I13" s="64"/>
    </row>
    <row r="14" spans="1:9" x14ac:dyDescent="0.25">
      <c r="A14" s="74" t="s">
        <v>71</v>
      </c>
      <c r="B14" s="75"/>
      <c r="C14" s="194" t="s">
        <v>72</v>
      </c>
      <c r="D14" s="194"/>
      <c r="E14" s="194"/>
      <c r="F14" s="194"/>
      <c r="G14" s="76"/>
      <c r="H14" s="77"/>
      <c r="I14" s="78"/>
    </row>
    <row r="15" spans="1:9" x14ac:dyDescent="0.25">
      <c r="A15" s="67" t="s">
        <v>73</v>
      </c>
      <c r="B15" s="79"/>
      <c r="C15" s="80"/>
      <c r="D15" s="195"/>
      <c r="E15" s="195"/>
      <c r="F15" s="186"/>
      <c r="G15" s="186"/>
      <c r="H15" s="186" t="s">
        <v>21</v>
      </c>
      <c r="I15" s="187"/>
    </row>
    <row r="16" spans="1:9" x14ac:dyDescent="0.25">
      <c r="A16" s="81" t="s">
        <v>74</v>
      </c>
      <c r="B16" s="82"/>
      <c r="C16" s="83"/>
      <c r="D16" s="180"/>
      <c r="E16" s="181"/>
      <c r="F16" s="180"/>
      <c r="G16" s="181"/>
      <c r="H16" s="180">
        <f>SUM(H48:H49)</f>
        <v>0</v>
      </c>
      <c r="I16" s="182"/>
    </row>
    <row r="17" spans="1:9" x14ac:dyDescent="0.25">
      <c r="A17" s="81" t="s">
        <v>75</v>
      </c>
      <c r="B17" s="82"/>
      <c r="C17" s="83"/>
      <c r="D17" s="180"/>
      <c r="E17" s="181"/>
      <c r="F17" s="180"/>
      <c r="G17" s="181"/>
      <c r="H17" s="180">
        <f>SUMIF(E48:E49,#REF!,H48:H49)</f>
        <v>0</v>
      </c>
      <c r="I17" s="182"/>
    </row>
    <row r="18" spans="1:9" x14ac:dyDescent="0.25">
      <c r="A18" s="81" t="s">
        <v>76</v>
      </c>
      <c r="B18" s="82"/>
      <c r="C18" s="83"/>
      <c r="D18" s="180"/>
      <c r="E18" s="181"/>
      <c r="F18" s="180"/>
      <c r="G18" s="181"/>
      <c r="H18" s="180">
        <f>SUMIF(E48:E49,#REF!,H48:H49)</f>
        <v>0</v>
      </c>
      <c r="I18" s="182"/>
    </row>
    <row r="19" spans="1:9" x14ac:dyDescent="0.25">
      <c r="A19" s="81" t="s">
        <v>77</v>
      </c>
      <c r="B19" s="82"/>
      <c r="C19" s="83"/>
      <c r="D19" s="180"/>
      <c r="E19" s="181"/>
      <c r="F19" s="180"/>
      <c r="G19" s="181"/>
      <c r="H19" s="180">
        <f>SUMIF(E48:E49,#REF!,H48:H49)</f>
        <v>0</v>
      </c>
      <c r="I19" s="182"/>
    </row>
    <row r="20" spans="1:9" x14ac:dyDescent="0.25">
      <c r="A20" s="81" t="s">
        <v>78</v>
      </c>
      <c r="B20" s="82"/>
      <c r="C20" s="83"/>
      <c r="D20" s="180"/>
      <c r="E20" s="181"/>
      <c r="F20" s="180"/>
      <c r="G20" s="181"/>
      <c r="H20" s="180">
        <f>SUMIF(E48:E49,#REF!,H48:H49)</f>
        <v>0</v>
      </c>
      <c r="I20" s="182"/>
    </row>
    <row r="21" spans="1:9" x14ac:dyDescent="0.25">
      <c r="A21" s="84" t="s">
        <v>21</v>
      </c>
      <c r="B21" s="85"/>
      <c r="C21" s="86"/>
      <c r="D21" s="183"/>
      <c r="E21" s="184"/>
      <c r="F21" s="183"/>
      <c r="G21" s="184"/>
      <c r="H21" s="183">
        <f>SUM(H16:I20)</f>
        <v>0</v>
      </c>
      <c r="I21" s="185"/>
    </row>
    <row r="22" spans="1:9" x14ac:dyDescent="0.25">
      <c r="A22" s="87" t="s">
        <v>79</v>
      </c>
      <c r="B22" s="82"/>
      <c r="C22" s="83"/>
      <c r="D22" s="88"/>
      <c r="E22" s="89"/>
      <c r="F22" s="90"/>
      <c r="G22" s="90"/>
      <c r="H22" s="90"/>
      <c r="I22" s="91"/>
    </row>
    <row r="23" spans="1:9" x14ac:dyDescent="0.25">
      <c r="A23" s="81" t="s">
        <v>80</v>
      </c>
      <c r="B23" s="82"/>
      <c r="C23" s="83"/>
      <c r="D23" s="92">
        <v>15</v>
      </c>
      <c r="E23" s="89" t="s">
        <v>81</v>
      </c>
      <c r="F23" s="173">
        <v>0</v>
      </c>
      <c r="G23" s="174"/>
      <c r="H23" s="174"/>
      <c r="I23" s="91">
        <f t="shared" ref="I23:I27" si="0">Mena</f>
        <v>0</v>
      </c>
    </row>
    <row r="24" spans="1:9" x14ac:dyDescent="0.25">
      <c r="A24" s="81" t="s">
        <v>82</v>
      </c>
      <c r="B24" s="82"/>
      <c r="C24" s="83"/>
      <c r="D24" s="92" t="str">
        <f>SazbaDPH1</f>
        <v>%</v>
      </c>
      <c r="E24" s="89" t="s">
        <v>81</v>
      </c>
      <c r="F24" s="175">
        <v>0</v>
      </c>
      <c r="G24" s="176"/>
      <c r="H24" s="176"/>
      <c r="I24" s="91">
        <f t="shared" si="0"/>
        <v>0</v>
      </c>
    </row>
    <row r="25" spans="1:9" x14ac:dyDescent="0.25">
      <c r="A25" s="81" t="s">
        <v>83</v>
      </c>
      <c r="B25" s="82"/>
      <c r="C25" s="83"/>
      <c r="D25" s="92">
        <v>21</v>
      </c>
      <c r="E25" s="89" t="s">
        <v>81</v>
      </c>
      <c r="F25" s="173">
        <f>H50</f>
        <v>0</v>
      </c>
      <c r="G25" s="174"/>
      <c r="H25" s="174"/>
      <c r="I25" s="91">
        <f t="shared" si="0"/>
        <v>0</v>
      </c>
    </row>
    <row r="26" spans="1:9" x14ac:dyDescent="0.25">
      <c r="A26" s="93" t="s">
        <v>84</v>
      </c>
      <c r="B26" s="94"/>
      <c r="C26" s="80"/>
      <c r="D26" s="95" t="str">
        <f>SazbaDPH2</f>
        <v>%</v>
      </c>
      <c r="E26" s="96" t="s">
        <v>81</v>
      </c>
      <c r="F26" s="177">
        <f>F25*D25/100</f>
        <v>0</v>
      </c>
      <c r="G26" s="178"/>
      <c r="H26" s="178"/>
      <c r="I26" s="97">
        <f t="shared" si="0"/>
        <v>0</v>
      </c>
    </row>
    <row r="27" spans="1:9" ht="15.75" thickBot="1" x14ac:dyDescent="0.3">
      <c r="A27" s="52" t="s">
        <v>85</v>
      </c>
      <c r="B27" s="98"/>
      <c r="C27" s="99"/>
      <c r="D27" s="98"/>
      <c r="E27" s="100"/>
      <c r="F27" s="179">
        <f>CenaCelkem-(ZakladDPHSni+DPHSni+ZakladDPHZakl+DPHZakl)</f>
        <v>0</v>
      </c>
      <c r="G27" s="179"/>
      <c r="H27" s="179"/>
      <c r="I27" s="101">
        <f t="shared" si="0"/>
        <v>0</v>
      </c>
    </row>
    <row r="28" spans="1:9" ht="17.25" thickBot="1" x14ac:dyDescent="0.3">
      <c r="A28" s="102" t="s">
        <v>86</v>
      </c>
      <c r="B28" s="103"/>
      <c r="C28" s="103"/>
      <c r="D28" s="103"/>
      <c r="E28" s="104"/>
      <c r="F28" s="166">
        <f>H41</f>
        <v>0</v>
      </c>
      <c r="G28" s="166"/>
      <c r="H28" s="166"/>
      <c r="I28" s="105" t="s">
        <v>87</v>
      </c>
    </row>
    <row r="29" spans="1:9" x14ac:dyDescent="0.25">
      <c r="A29" s="66"/>
      <c r="B29" s="53"/>
      <c r="C29" s="53"/>
      <c r="D29" s="53"/>
      <c r="F29" t="s">
        <v>110</v>
      </c>
      <c r="I29" s="106"/>
    </row>
    <row r="30" spans="1:9" x14ac:dyDescent="0.25">
      <c r="A30" s="66"/>
      <c r="B30" s="53"/>
      <c r="C30" s="53"/>
      <c r="D30" s="53"/>
      <c r="I30" s="106"/>
    </row>
    <row r="31" spans="1:9" x14ac:dyDescent="0.25">
      <c r="A31" s="107"/>
      <c r="B31" s="108" t="s">
        <v>88</v>
      </c>
      <c r="C31" s="109"/>
      <c r="D31" s="109"/>
      <c r="E31" s="110" t="s">
        <v>89</v>
      </c>
      <c r="F31" s="111"/>
      <c r="G31" s="112"/>
      <c r="H31" s="111"/>
      <c r="I31" s="106"/>
    </row>
    <row r="32" spans="1:9" x14ac:dyDescent="0.25">
      <c r="A32" s="66"/>
      <c r="B32" s="53"/>
      <c r="C32" s="53"/>
      <c r="D32" s="53"/>
      <c r="I32" s="106"/>
    </row>
    <row r="33" spans="1:9" x14ac:dyDescent="0.25">
      <c r="A33" s="113"/>
      <c r="B33" s="114"/>
      <c r="C33" s="167"/>
      <c r="D33" s="168"/>
      <c r="E33" s="115"/>
      <c r="F33" s="169"/>
      <c r="G33" s="170"/>
      <c r="H33" s="170"/>
      <c r="I33" s="116"/>
    </row>
    <row r="34" spans="1:9" x14ac:dyDescent="0.25">
      <c r="A34" s="66"/>
      <c r="B34" s="53"/>
      <c r="C34" s="171" t="s">
        <v>90</v>
      </c>
      <c r="D34" s="171"/>
      <c r="G34" s="20" t="s">
        <v>91</v>
      </c>
      <c r="I34" s="106"/>
    </row>
    <row r="35" spans="1:9" ht="15.75" thickBot="1" x14ac:dyDescent="0.3">
      <c r="A35" s="117"/>
      <c r="B35" s="118"/>
      <c r="C35" s="118"/>
      <c r="D35" s="118"/>
      <c r="E35" s="119"/>
      <c r="F35" s="119"/>
      <c r="G35" s="119"/>
      <c r="H35" s="119"/>
      <c r="I35" s="120"/>
    </row>
    <row r="36" spans="1:9" ht="18" x14ac:dyDescent="0.25">
      <c r="A36" s="121" t="s">
        <v>92</v>
      </c>
      <c r="B36" s="122"/>
      <c r="C36" s="122"/>
      <c r="D36" s="122"/>
      <c r="E36" s="123"/>
      <c r="F36" s="123"/>
      <c r="G36" s="123"/>
      <c r="H36" s="123"/>
      <c r="I36" s="124"/>
    </row>
    <row r="37" spans="1:9" ht="29.25" x14ac:dyDescent="0.25">
      <c r="A37" s="125" t="s">
        <v>93</v>
      </c>
      <c r="B37" s="126" t="s">
        <v>94</v>
      </c>
      <c r="C37" s="126"/>
      <c r="D37" s="126"/>
      <c r="E37" s="127" t="str">
        <f>A23</f>
        <v>Základ pro sníženou DPH</v>
      </c>
      <c r="F37" s="127" t="str">
        <f>A25</f>
        <v>Základ pro základní DPH</v>
      </c>
      <c r="G37" s="128" t="s">
        <v>95</v>
      </c>
      <c r="H37" s="128" t="s">
        <v>96</v>
      </c>
      <c r="I37" s="129" t="s">
        <v>81</v>
      </c>
    </row>
    <row r="38" spans="1:9" x14ac:dyDescent="0.25">
      <c r="A38" s="130" t="s">
        <v>97</v>
      </c>
      <c r="B38" s="172"/>
      <c r="C38" s="172"/>
      <c r="D38" s="172"/>
      <c r="E38" s="131"/>
      <c r="F38" s="132"/>
      <c r="G38" s="133"/>
      <c r="H38" s="133"/>
      <c r="I38" s="134"/>
    </row>
    <row r="39" spans="1:9" x14ac:dyDescent="0.25">
      <c r="A39" s="135"/>
      <c r="B39" s="162" t="s">
        <v>98</v>
      </c>
      <c r="C39" s="162"/>
      <c r="D39" s="162"/>
      <c r="E39" s="136"/>
      <c r="F39" s="137"/>
      <c r="G39" s="137"/>
      <c r="H39" s="137"/>
      <c r="I39" s="138"/>
    </row>
    <row r="40" spans="1:9" ht="29.25" customHeight="1" x14ac:dyDescent="0.25">
      <c r="A40" s="135" t="s">
        <v>99</v>
      </c>
      <c r="B40" s="162" t="s">
        <v>106</v>
      </c>
      <c r="C40" s="162"/>
      <c r="D40" s="162"/>
      <c r="E40" s="136">
        <f>'[1]SO.01 01 Pol'!AD679+'[1]SO.01 02 Pol'!AD307+'[1]SO.01 03 Pol'!AD550</f>
        <v>0</v>
      </c>
      <c r="F40" s="137">
        <f>H50</f>
        <v>0</v>
      </c>
      <c r="G40" s="137">
        <f>F40*0.21</f>
        <v>0</v>
      </c>
      <c r="H40" s="137">
        <f>E40+F40+G40</f>
        <v>0</v>
      </c>
      <c r="I40" s="138">
        <v>100</v>
      </c>
    </row>
    <row r="41" spans="1:9" x14ac:dyDescent="0.25">
      <c r="A41" s="163" t="s">
        <v>100</v>
      </c>
      <c r="B41" s="164"/>
      <c r="C41" s="164"/>
      <c r="D41" s="165"/>
      <c r="E41" s="139"/>
      <c r="F41" s="140">
        <f>SUM(F38:F40)</f>
        <v>0</v>
      </c>
      <c r="G41" s="140">
        <f>SUM(G38:G40)</f>
        <v>0</v>
      </c>
      <c r="H41" s="140">
        <f>SUM(H38:H40)</f>
        <v>0</v>
      </c>
      <c r="I41" s="141">
        <v>100</v>
      </c>
    </row>
    <row r="42" spans="1:9" x14ac:dyDescent="0.25">
      <c r="B42" s="53"/>
      <c r="C42" s="53"/>
      <c r="D42" s="53"/>
    </row>
    <row r="43" spans="1:9" x14ac:dyDescent="0.25">
      <c r="B43" s="53"/>
      <c r="C43" s="53"/>
      <c r="D43" s="53"/>
    </row>
    <row r="44" spans="1:9" x14ac:dyDescent="0.25">
      <c r="B44" s="53"/>
      <c r="C44" s="53"/>
      <c r="D44" s="53"/>
    </row>
    <row r="45" spans="1:9" ht="15.75" x14ac:dyDescent="0.25">
      <c r="A45" s="142" t="s">
        <v>101</v>
      </c>
      <c r="B45" s="53"/>
      <c r="C45" s="53"/>
      <c r="D45" s="53"/>
    </row>
    <row r="46" spans="1:9" x14ac:dyDescent="0.25">
      <c r="B46" s="53"/>
      <c r="C46" s="53"/>
      <c r="D46" s="53"/>
    </row>
    <row r="47" spans="1:9" x14ac:dyDescent="0.25">
      <c r="A47" s="143" t="s">
        <v>93</v>
      </c>
      <c r="B47" s="143" t="s">
        <v>94</v>
      </c>
      <c r="C47" s="144"/>
      <c r="D47" s="144"/>
      <c r="E47" s="145" t="s">
        <v>102</v>
      </c>
      <c r="F47" s="145"/>
      <c r="G47" s="145"/>
      <c r="H47" s="145" t="s">
        <v>21</v>
      </c>
      <c r="I47" s="145" t="s">
        <v>81</v>
      </c>
    </row>
    <row r="48" spans="1:9" x14ac:dyDescent="0.25">
      <c r="A48" s="146" t="s">
        <v>40</v>
      </c>
      <c r="B48" s="159" t="s">
        <v>41</v>
      </c>
      <c r="C48" s="160"/>
      <c r="D48" s="160"/>
      <c r="E48" s="147" t="s">
        <v>74</v>
      </c>
      <c r="F48" s="148"/>
      <c r="G48" s="148"/>
      <c r="H48" s="158"/>
      <c r="I48" s="149" t="str">
        <f>IF(H50=0,"",H48/H50*100)</f>
        <v/>
      </c>
    </row>
    <row r="49" spans="1:9" x14ac:dyDescent="0.25">
      <c r="A49" s="146" t="s">
        <v>103</v>
      </c>
      <c r="B49" s="159" t="s">
        <v>104</v>
      </c>
      <c r="C49" s="160"/>
      <c r="D49" s="161"/>
      <c r="E49" s="147" t="s">
        <v>74</v>
      </c>
      <c r="F49" s="148"/>
      <c r="G49" s="148"/>
      <c r="H49" s="71"/>
      <c r="I49" s="149" t="str">
        <f>IF(H50=0,"",H49/H50*100)</f>
        <v/>
      </c>
    </row>
    <row r="50" spans="1:9" x14ac:dyDescent="0.25">
      <c r="A50" s="150" t="s">
        <v>96</v>
      </c>
      <c r="B50" s="151"/>
      <c r="C50" s="152"/>
      <c r="D50" s="152"/>
      <c r="E50" s="153"/>
      <c r="F50" s="154"/>
      <c r="G50" s="154"/>
      <c r="H50" s="154">
        <f>SUM(H48:H49)</f>
        <v>0</v>
      </c>
      <c r="I50" s="155">
        <f>SUM(I48:I49)</f>
        <v>0</v>
      </c>
    </row>
  </sheetData>
  <mergeCells count="47">
    <mergeCell ref="C6:F6"/>
    <mergeCell ref="A1:I1"/>
    <mergeCell ref="D2:I2"/>
    <mergeCell ref="D3:I3"/>
    <mergeCell ref="D4:I4"/>
    <mergeCell ref="C5:F5"/>
    <mergeCell ref="D7:F7"/>
    <mergeCell ref="C11:F11"/>
    <mergeCell ref="C12:F12"/>
    <mergeCell ref="D13:F13"/>
    <mergeCell ref="C14:F14"/>
    <mergeCell ref="H15:I15"/>
    <mergeCell ref="D16:E16"/>
    <mergeCell ref="F16:G16"/>
    <mergeCell ref="H16:I16"/>
    <mergeCell ref="D17:E17"/>
    <mergeCell ref="F17:G17"/>
    <mergeCell ref="H17:I17"/>
    <mergeCell ref="D15:E15"/>
    <mergeCell ref="F15:G15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F23:H23"/>
    <mergeCell ref="F24:H24"/>
    <mergeCell ref="F25:H25"/>
    <mergeCell ref="F26:H26"/>
    <mergeCell ref="F27:H27"/>
    <mergeCell ref="B49:D49"/>
    <mergeCell ref="B48:D48"/>
    <mergeCell ref="B40:D40"/>
    <mergeCell ref="A41:D41"/>
    <mergeCell ref="F28:H28"/>
    <mergeCell ref="C33:D33"/>
    <mergeCell ref="F33:H33"/>
    <mergeCell ref="C34:D34"/>
    <mergeCell ref="B38:D38"/>
    <mergeCell ref="B39:D39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AB0CF-8158-487B-A751-45A12478C709}">
  <dimension ref="A1:V38"/>
  <sheetViews>
    <sheetView tabSelected="1" workbookViewId="0">
      <selection activeCell="F45" sqref="F45"/>
    </sheetView>
  </sheetViews>
  <sheetFormatPr defaultRowHeight="15" x14ac:dyDescent="0.25"/>
  <cols>
    <col min="1" max="1" width="5" customWidth="1"/>
    <col min="2" max="2" width="11.140625" customWidth="1"/>
    <col min="3" max="3" width="82.5703125" customWidth="1"/>
  </cols>
  <sheetData>
    <row r="1" spans="1:20" ht="15.75" x14ac:dyDescent="0.25">
      <c r="A1" s="211" t="s">
        <v>10</v>
      </c>
      <c r="B1" s="211"/>
      <c r="C1" s="211"/>
      <c r="D1" s="211"/>
      <c r="E1" s="211"/>
      <c r="F1" s="211"/>
      <c r="G1" s="211"/>
    </row>
    <row r="2" spans="1:20" x14ac:dyDescent="0.25">
      <c r="A2" s="15" t="s">
        <v>11</v>
      </c>
      <c r="B2" s="16"/>
      <c r="C2" s="212" t="s">
        <v>12</v>
      </c>
      <c r="D2" s="213"/>
      <c r="E2" s="213"/>
      <c r="F2" s="213"/>
      <c r="G2" s="214"/>
    </row>
    <row r="3" spans="1:20" x14ac:dyDescent="0.25">
      <c r="A3" s="15" t="s">
        <v>13</v>
      </c>
      <c r="B3" s="16" t="s">
        <v>35</v>
      </c>
      <c r="C3" s="212" t="s">
        <v>36</v>
      </c>
      <c r="D3" s="213"/>
      <c r="E3" s="213"/>
      <c r="F3" s="213"/>
      <c r="G3" s="214"/>
    </row>
    <row r="4" spans="1:20" x14ac:dyDescent="0.25">
      <c r="A4" s="17" t="s">
        <v>14</v>
      </c>
      <c r="B4" s="18"/>
      <c r="C4" s="215"/>
      <c r="D4" s="216"/>
      <c r="E4" s="216"/>
      <c r="F4" s="216"/>
      <c r="G4" s="217"/>
    </row>
    <row r="5" spans="1:20" x14ac:dyDescent="0.25">
      <c r="B5" s="19"/>
      <c r="C5" s="19"/>
      <c r="D5" s="20"/>
    </row>
    <row r="6" spans="1:20" ht="60" x14ac:dyDescent="0.25">
      <c r="A6" s="21" t="s">
        <v>15</v>
      </c>
      <c r="B6" s="22" t="s">
        <v>16</v>
      </c>
      <c r="C6" s="22" t="s">
        <v>17</v>
      </c>
      <c r="D6" s="23" t="s">
        <v>18</v>
      </c>
      <c r="E6" s="21" t="s">
        <v>19</v>
      </c>
      <c r="F6" s="24" t="s">
        <v>20</v>
      </c>
      <c r="G6" s="21" t="s">
        <v>21</v>
      </c>
      <c r="H6" s="25" t="s">
        <v>22</v>
      </c>
      <c r="I6" s="25" t="s">
        <v>23</v>
      </c>
      <c r="J6" s="25" t="s">
        <v>24</v>
      </c>
      <c r="K6" s="25" t="s">
        <v>25</v>
      </c>
      <c r="L6" s="25" t="s">
        <v>26</v>
      </c>
      <c r="M6" s="25" t="s">
        <v>27</v>
      </c>
      <c r="N6" s="25" t="s">
        <v>28</v>
      </c>
      <c r="O6" s="25" t="s">
        <v>29</v>
      </c>
      <c r="P6" s="25" t="s">
        <v>30</v>
      </c>
      <c r="Q6" s="25" t="s">
        <v>31</v>
      </c>
      <c r="R6" s="25" t="s">
        <v>32</v>
      </c>
      <c r="S6" s="25" t="s">
        <v>33</v>
      </c>
      <c r="T6" s="25" t="s">
        <v>34</v>
      </c>
    </row>
    <row r="7" spans="1:20" x14ac:dyDescent="0.25">
      <c r="A7" s="26" t="s">
        <v>39</v>
      </c>
      <c r="B7" s="27" t="s">
        <v>40</v>
      </c>
      <c r="C7" s="28" t="s">
        <v>41</v>
      </c>
      <c r="D7" s="29"/>
      <c r="E7" s="30"/>
      <c r="F7" s="31"/>
      <c r="G7" s="31">
        <f>SUMIF(AG8:AG213,"&lt;&gt;NOR",G8:G213)</f>
        <v>0</v>
      </c>
      <c r="H7" s="31"/>
      <c r="I7" s="31">
        <f>SUM(I8:I213)</f>
        <v>0</v>
      </c>
      <c r="J7" s="31"/>
      <c r="K7" s="31">
        <f>SUM(K8:K213)</f>
        <v>0</v>
      </c>
      <c r="L7" s="31"/>
      <c r="M7" s="31">
        <f>SUM(M8:M213)</f>
        <v>0</v>
      </c>
      <c r="N7" s="31"/>
      <c r="O7" s="31">
        <f>SUM(O8:O213)</f>
        <v>2.71</v>
      </c>
      <c r="P7" s="31"/>
      <c r="Q7" s="31">
        <f>SUM(Q8:Q213)</f>
        <v>0</v>
      </c>
      <c r="R7" s="31"/>
      <c r="S7" s="31"/>
      <c r="T7" s="32"/>
    </row>
    <row r="8" spans="1:20" x14ac:dyDescent="0.25">
      <c r="A8" s="1">
        <v>1</v>
      </c>
      <c r="B8" s="2" t="s">
        <v>43</v>
      </c>
      <c r="C8" s="3" t="s">
        <v>44</v>
      </c>
      <c r="D8" s="4" t="s">
        <v>2</v>
      </c>
      <c r="E8" s="5">
        <v>72</v>
      </c>
      <c r="F8" s="6"/>
      <c r="G8" s="7">
        <f>ROUND(E8*F8,2)</f>
        <v>0</v>
      </c>
      <c r="H8" s="6"/>
      <c r="I8" s="7">
        <f>ROUND(E8*H8,2)</f>
        <v>0</v>
      </c>
      <c r="J8" s="6"/>
      <c r="K8" s="7">
        <f>ROUND(E8*J8,2)</f>
        <v>0</v>
      </c>
      <c r="L8" s="7">
        <v>21</v>
      </c>
      <c r="M8" s="7">
        <f>G8*(1+L8/100)</f>
        <v>0</v>
      </c>
      <c r="N8" s="7">
        <v>0</v>
      </c>
      <c r="O8" s="7">
        <f>ROUND(E8*N8,2)</f>
        <v>0</v>
      </c>
      <c r="P8" s="7">
        <v>0</v>
      </c>
      <c r="Q8" s="7">
        <f>ROUND(E8*P8,2)</f>
        <v>0</v>
      </c>
      <c r="R8" s="7" t="s">
        <v>42</v>
      </c>
      <c r="S8" s="7" t="s">
        <v>4</v>
      </c>
      <c r="T8" s="8" t="s">
        <v>5</v>
      </c>
    </row>
    <row r="9" spans="1:20" x14ac:dyDescent="0.25">
      <c r="A9" s="9"/>
      <c r="B9" s="10"/>
      <c r="C9" s="11"/>
      <c r="D9" s="12"/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0" x14ac:dyDescent="0.25">
      <c r="A10" s="1">
        <v>2</v>
      </c>
      <c r="B10" s="2" t="s">
        <v>45</v>
      </c>
      <c r="C10" s="3" t="s">
        <v>63</v>
      </c>
      <c r="D10" s="4" t="s">
        <v>46</v>
      </c>
      <c r="E10" s="43">
        <v>2271.7399999999998</v>
      </c>
      <c r="F10" s="6"/>
      <c r="G10" s="7">
        <f>ROUND(E10*F10,2)</f>
        <v>0</v>
      </c>
      <c r="H10" s="6"/>
      <c r="I10" s="7">
        <f>ROUND(E10*H10,2)</f>
        <v>0</v>
      </c>
      <c r="J10" s="6"/>
      <c r="K10" s="7">
        <f>ROUND(E10*J10,2)</f>
        <v>0</v>
      </c>
      <c r="L10" s="7">
        <v>21</v>
      </c>
      <c r="M10" s="7">
        <f>G10*(1+L10/100)</f>
        <v>0</v>
      </c>
      <c r="N10" s="7">
        <v>9.0000000000000006E-5</v>
      </c>
      <c r="O10" s="7">
        <f>ROUND(E10*N10,2)</f>
        <v>0.2</v>
      </c>
      <c r="P10" s="7">
        <v>0</v>
      </c>
      <c r="Q10" s="7">
        <f>ROUND(E10*P10,2)</f>
        <v>0</v>
      </c>
      <c r="R10" s="7" t="s">
        <v>42</v>
      </c>
      <c r="S10" s="7" t="s">
        <v>4</v>
      </c>
      <c r="T10" s="8" t="s">
        <v>5</v>
      </c>
    </row>
    <row r="11" spans="1:20" x14ac:dyDescent="0.25">
      <c r="A11" s="9"/>
      <c r="B11" s="10"/>
      <c r="C11" s="11"/>
      <c r="D11" s="12"/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x14ac:dyDescent="0.25">
      <c r="A12" s="1">
        <v>3</v>
      </c>
      <c r="B12" s="2" t="s">
        <v>47</v>
      </c>
      <c r="C12" s="3" t="s">
        <v>48</v>
      </c>
      <c r="D12" s="4" t="s">
        <v>49</v>
      </c>
      <c r="E12" s="5">
        <v>199.5</v>
      </c>
      <c r="F12" s="6"/>
      <c r="G12" s="7">
        <f>ROUND(E12*F12,2)</f>
        <v>0</v>
      </c>
      <c r="H12" s="6"/>
      <c r="I12" s="7">
        <f>ROUND(E12*H12,2)</f>
        <v>0</v>
      </c>
      <c r="J12" s="6"/>
      <c r="K12" s="7">
        <f>ROUND(E12*J12,2)</f>
        <v>0</v>
      </c>
      <c r="L12" s="7">
        <v>21</v>
      </c>
      <c r="M12" s="7">
        <f>G12*(1+L12/100)</f>
        <v>0</v>
      </c>
      <c r="N12" s="7">
        <v>7.6000000000000004E-4</v>
      </c>
      <c r="O12" s="7">
        <f>ROUND(E12*N12,2)</f>
        <v>0.15</v>
      </c>
      <c r="P12" s="7">
        <v>0</v>
      </c>
      <c r="Q12" s="7">
        <f>ROUND(E12*P12,2)</f>
        <v>0</v>
      </c>
      <c r="R12" s="7" t="s">
        <v>42</v>
      </c>
      <c r="S12" s="7" t="s">
        <v>4</v>
      </c>
      <c r="T12" s="8" t="s">
        <v>5</v>
      </c>
    </row>
    <row r="13" spans="1:20" x14ac:dyDescent="0.25">
      <c r="A13" s="36"/>
      <c r="B13" s="37"/>
      <c r="C13" s="35" t="s">
        <v>55</v>
      </c>
      <c r="D13" s="38"/>
      <c r="E13" s="40">
        <v>29.2</v>
      </c>
      <c r="F13" s="41"/>
      <c r="G13" s="42"/>
      <c r="H13" s="41"/>
      <c r="I13" s="42"/>
      <c r="J13" s="41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0" x14ac:dyDescent="0.25">
      <c r="A14" s="36"/>
      <c r="B14" s="37"/>
      <c r="C14" s="35" t="s">
        <v>54</v>
      </c>
      <c r="E14" s="40">
        <v>2.5</v>
      </c>
      <c r="F14" s="41"/>
      <c r="G14" s="42"/>
      <c r="H14" s="41"/>
      <c r="I14" s="42"/>
      <c r="J14" s="41"/>
      <c r="K14" s="39"/>
      <c r="L14" s="39"/>
      <c r="M14" s="39"/>
      <c r="N14" s="39"/>
      <c r="O14" s="39"/>
      <c r="P14" s="39"/>
      <c r="Q14" s="39"/>
      <c r="R14" s="39"/>
      <c r="S14" s="39"/>
      <c r="T14" s="39"/>
    </row>
    <row r="15" spans="1:20" x14ac:dyDescent="0.25">
      <c r="C15" s="35" t="s">
        <v>62</v>
      </c>
      <c r="E15" s="40">
        <v>167.8</v>
      </c>
    </row>
    <row r="16" spans="1:20" x14ac:dyDescent="0.25">
      <c r="A16" s="1">
        <v>4</v>
      </c>
      <c r="B16" s="2" t="s">
        <v>50</v>
      </c>
      <c r="C16" s="3" t="s">
        <v>51</v>
      </c>
      <c r="D16" s="4" t="s">
        <v>46</v>
      </c>
      <c r="E16" s="43">
        <v>2271.7399999999998</v>
      </c>
      <c r="F16" s="6"/>
      <c r="G16" s="7">
        <f>ROUND(E16*F16,2)</f>
        <v>0</v>
      </c>
      <c r="H16" s="6"/>
      <c r="I16" s="7">
        <f>ROUND(E16*H16,2)</f>
        <v>0</v>
      </c>
      <c r="J16" s="6"/>
      <c r="K16" s="7">
        <f>ROUND(E16*J16,2)</f>
        <v>0</v>
      </c>
      <c r="L16" s="7">
        <v>21</v>
      </c>
      <c r="M16" s="7">
        <f>G16*(1+L16/100)</f>
        <v>0</v>
      </c>
      <c r="N16" s="7">
        <v>0</v>
      </c>
      <c r="O16" s="7">
        <f>ROUND(E16*N16,2)</f>
        <v>0</v>
      </c>
      <c r="P16" s="7">
        <v>0</v>
      </c>
      <c r="Q16" s="7">
        <f>ROUND(E16*P16,2)</f>
        <v>0</v>
      </c>
      <c r="R16" s="7" t="s">
        <v>42</v>
      </c>
      <c r="S16" s="7" t="s">
        <v>4</v>
      </c>
      <c r="T16" s="8" t="s">
        <v>5</v>
      </c>
    </row>
    <row r="17" spans="1:20" x14ac:dyDescent="0.25">
      <c r="A17" s="9"/>
      <c r="B17" s="10"/>
      <c r="C17" s="11"/>
      <c r="D17" s="12"/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x14ac:dyDescent="0.25">
      <c r="A18" s="1">
        <v>5</v>
      </c>
      <c r="B18" s="2" t="s">
        <v>52</v>
      </c>
      <c r="C18" s="3" t="s">
        <v>53</v>
      </c>
      <c r="D18" s="4" t="s">
        <v>49</v>
      </c>
      <c r="E18" s="5">
        <v>199.5</v>
      </c>
      <c r="F18" s="6"/>
      <c r="G18" s="7">
        <f>ROUND(E18*F18,2)</f>
        <v>0</v>
      </c>
      <c r="H18" s="6"/>
      <c r="I18" s="7">
        <f>ROUND(E18*H18,2)</f>
        <v>0</v>
      </c>
      <c r="J18" s="6"/>
      <c r="K18" s="7">
        <f>ROUND(E18*J18,2)</f>
        <v>0</v>
      </c>
      <c r="L18" s="7">
        <v>21</v>
      </c>
      <c r="M18" s="7">
        <f>G18*(1+L18/100)</f>
        <v>0</v>
      </c>
      <c r="N18" s="7">
        <v>0</v>
      </c>
      <c r="O18" s="7">
        <f>ROUND(E18*N18,2)</f>
        <v>0</v>
      </c>
      <c r="P18" s="7">
        <v>0</v>
      </c>
      <c r="Q18" s="7">
        <f>ROUND(E18*P18,2)</f>
        <v>0</v>
      </c>
      <c r="R18" s="7" t="s">
        <v>42</v>
      </c>
      <c r="S18" s="7" t="s">
        <v>4</v>
      </c>
      <c r="T18" s="8" t="s">
        <v>5</v>
      </c>
    </row>
    <row r="19" spans="1:20" x14ac:dyDescent="0.25">
      <c r="A19" s="36"/>
      <c r="B19" s="37"/>
      <c r="C19" s="35" t="s">
        <v>55</v>
      </c>
      <c r="D19" s="38"/>
      <c r="E19" s="40">
        <v>29.2</v>
      </c>
      <c r="F19" s="41"/>
      <c r="G19" s="42"/>
      <c r="H19" s="41"/>
      <c r="I19" s="42"/>
      <c r="J19" s="41"/>
      <c r="K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0" x14ac:dyDescent="0.25">
      <c r="A20" s="36"/>
      <c r="B20" s="37"/>
      <c r="C20" s="35" t="s">
        <v>54</v>
      </c>
      <c r="E20" s="40">
        <v>2.5</v>
      </c>
      <c r="F20" s="41"/>
      <c r="G20" s="42"/>
      <c r="H20" s="41"/>
      <c r="I20" s="42"/>
      <c r="J20" s="41"/>
      <c r="K20" s="39"/>
      <c r="L20" s="39"/>
      <c r="M20" s="39"/>
      <c r="N20" s="39"/>
      <c r="O20" s="39"/>
      <c r="P20" s="39"/>
      <c r="Q20" s="39"/>
      <c r="R20" s="39"/>
      <c r="S20" s="39"/>
      <c r="T20" s="39"/>
    </row>
    <row r="21" spans="1:20" x14ac:dyDescent="0.25">
      <c r="A21" s="9"/>
      <c r="B21" s="10"/>
      <c r="C21" s="35" t="s">
        <v>62</v>
      </c>
      <c r="E21" s="40">
        <v>167.8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0" ht="22.5" x14ac:dyDescent="0.25">
      <c r="A22" s="1">
        <v>6</v>
      </c>
      <c r="B22" s="2" t="s">
        <v>0</v>
      </c>
      <c r="C22" s="3" t="s">
        <v>1</v>
      </c>
      <c r="D22" s="4" t="s">
        <v>2</v>
      </c>
      <c r="E22" s="5">
        <v>24</v>
      </c>
      <c r="F22" s="6"/>
      <c r="G22" s="7">
        <f>ROUND(E22*F22,2)</f>
        <v>0</v>
      </c>
      <c r="H22" s="6"/>
      <c r="I22" s="7">
        <f>ROUND(E22*H22,2)</f>
        <v>0</v>
      </c>
      <c r="J22" s="6"/>
      <c r="K22" s="7">
        <f>ROUND(E22*J22,2)</f>
        <v>0</v>
      </c>
      <c r="L22" s="7">
        <v>21</v>
      </c>
      <c r="M22" s="7">
        <f>G22*(1+L22/100)</f>
        <v>0</v>
      </c>
      <c r="N22" s="7">
        <v>5.1000000000000004E-3</v>
      </c>
      <c r="O22" s="7">
        <f>ROUND(E22*N22,2)</f>
        <v>0.12</v>
      </c>
      <c r="P22" s="7">
        <v>0</v>
      </c>
      <c r="Q22" s="7">
        <f>ROUND(E22*P22,2)</f>
        <v>0</v>
      </c>
      <c r="R22" s="7" t="s">
        <v>3</v>
      </c>
      <c r="S22" s="7" t="s">
        <v>4</v>
      </c>
      <c r="T22" s="8" t="s">
        <v>5</v>
      </c>
    </row>
    <row r="23" spans="1:20" x14ac:dyDescent="0.25">
      <c r="A23" s="9"/>
      <c r="B23" s="33"/>
      <c r="C23" s="11" t="s">
        <v>37</v>
      </c>
      <c r="D23" s="12"/>
      <c r="E23" s="40">
        <v>22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1:20" x14ac:dyDescent="0.25">
      <c r="A24" s="9"/>
      <c r="B24" s="33"/>
      <c r="C24" s="11" t="s">
        <v>38</v>
      </c>
      <c r="D24" s="12"/>
      <c r="E24" s="40">
        <v>2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1:20" ht="22.5" x14ac:dyDescent="0.25">
      <c r="A25" s="1">
        <v>7</v>
      </c>
      <c r="B25" s="2" t="s">
        <v>56</v>
      </c>
      <c r="C25" s="3" t="s">
        <v>57</v>
      </c>
      <c r="D25" s="4" t="s">
        <v>2</v>
      </c>
      <c r="E25" s="5">
        <v>20</v>
      </c>
      <c r="F25" s="6"/>
      <c r="G25" s="7">
        <f>ROUND(E25*F25,2)</f>
        <v>0</v>
      </c>
      <c r="H25" s="6"/>
      <c r="I25" s="7">
        <f>ROUND(E25*H25,2)</f>
        <v>0</v>
      </c>
      <c r="J25" s="6"/>
      <c r="K25" s="7">
        <f>ROUND(E25*J25,2)</f>
        <v>0</v>
      </c>
      <c r="L25" s="7">
        <v>21</v>
      </c>
      <c r="M25" s="7">
        <f>G25*(1+L25/100)</f>
        <v>0</v>
      </c>
      <c r="N25" s="7">
        <v>5.1000000000000004E-3</v>
      </c>
      <c r="O25" s="7">
        <f>ROUND(E25*N25,2)</f>
        <v>0.1</v>
      </c>
      <c r="P25" s="7">
        <v>0</v>
      </c>
      <c r="Q25" s="7">
        <f>ROUND(E25*P25,2)</f>
        <v>0</v>
      </c>
      <c r="R25" s="7" t="s">
        <v>3</v>
      </c>
      <c r="S25" s="7" t="s">
        <v>4</v>
      </c>
      <c r="T25" s="8" t="s">
        <v>5</v>
      </c>
    </row>
    <row r="26" spans="1:20" x14ac:dyDescent="0.25">
      <c r="A26" s="9"/>
      <c r="B26" s="10"/>
      <c r="C26" s="11" t="s">
        <v>58</v>
      </c>
      <c r="D26" s="12"/>
      <c r="E26" s="13">
        <v>20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20" ht="22.5" x14ac:dyDescent="0.25">
      <c r="A27" s="1">
        <v>8</v>
      </c>
      <c r="B27" s="2" t="s">
        <v>6</v>
      </c>
      <c r="C27" s="3" t="s">
        <v>7</v>
      </c>
      <c r="D27" s="4" t="s">
        <v>2</v>
      </c>
      <c r="E27" s="5">
        <v>14</v>
      </c>
      <c r="F27" s="6"/>
      <c r="G27" s="7">
        <f>ROUND(E27*F27,2)</f>
        <v>0</v>
      </c>
      <c r="H27" s="6"/>
      <c r="I27" s="7">
        <f>ROUND(E27*H27,2)</f>
        <v>0</v>
      </c>
      <c r="J27" s="6"/>
      <c r="K27" s="7">
        <f>ROUND(E27*J27,2)</f>
        <v>0</v>
      </c>
      <c r="L27" s="7">
        <v>21</v>
      </c>
      <c r="M27" s="7">
        <f>G27*(1+L27/100)</f>
        <v>0</v>
      </c>
      <c r="N27" s="7">
        <v>5.1000000000000004E-3</v>
      </c>
      <c r="O27" s="7">
        <f>ROUND(E27*N27,2)</f>
        <v>7.0000000000000007E-2</v>
      </c>
      <c r="P27" s="7">
        <v>0</v>
      </c>
      <c r="Q27" s="7">
        <f>ROUND(E27*P27,2)</f>
        <v>0</v>
      </c>
      <c r="R27" s="7" t="s">
        <v>3</v>
      </c>
      <c r="S27" s="7" t="s">
        <v>4</v>
      </c>
      <c r="T27" s="8" t="s">
        <v>5</v>
      </c>
    </row>
    <row r="28" spans="1:20" x14ac:dyDescent="0.25">
      <c r="A28" s="9"/>
      <c r="B28" s="33"/>
      <c r="C28" s="11" t="s">
        <v>59</v>
      </c>
      <c r="D28" s="12"/>
      <c r="E28" s="13">
        <v>14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1:20" x14ac:dyDescent="0.25">
      <c r="A29" s="9"/>
      <c r="B29" s="33"/>
      <c r="C29" s="11"/>
      <c r="D29" s="12"/>
      <c r="E29" s="3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spans="1:20" ht="22.5" x14ac:dyDescent="0.25">
      <c r="A30" s="1">
        <v>9</v>
      </c>
      <c r="B30" s="2" t="s">
        <v>8</v>
      </c>
      <c r="C30" s="3" t="s">
        <v>9</v>
      </c>
      <c r="D30" s="4" t="s">
        <v>2</v>
      </c>
      <c r="E30" s="5">
        <v>14</v>
      </c>
      <c r="F30" s="6"/>
      <c r="G30" s="7">
        <f>ROUND(E30*F30,2)</f>
        <v>0</v>
      </c>
      <c r="H30" s="6"/>
      <c r="I30" s="7">
        <f>ROUND(E30*H30,2)</f>
        <v>0</v>
      </c>
      <c r="J30" s="6"/>
      <c r="K30" s="7">
        <f>ROUND(E30*J30,2)</f>
        <v>0</v>
      </c>
      <c r="L30" s="7">
        <v>21</v>
      </c>
      <c r="M30" s="7">
        <f>G30*(1+L30/100)</f>
        <v>0</v>
      </c>
      <c r="N30" s="7">
        <v>3.0000000000000001E-3</v>
      </c>
      <c r="O30" s="7">
        <f>ROUND(E30*N30,2)</f>
        <v>0.04</v>
      </c>
      <c r="P30" s="7">
        <v>0</v>
      </c>
      <c r="Q30" s="7">
        <f>ROUND(E30*P30,2)</f>
        <v>0</v>
      </c>
      <c r="R30" s="7" t="s">
        <v>3</v>
      </c>
      <c r="S30" s="7" t="s">
        <v>4</v>
      </c>
      <c r="T30" s="8" t="s">
        <v>5</v>
      </c>
    </row>
    <row r="31" spans="1:20" x14ac:dyDescent="0.25">
      <c r="A31" s="9"/>
      <c r="B31" s="10"/>
      <c r="C31" s="11" t="s">
        <v>60</v>
      </c>
      <c r="D31" s="12"/>
      <c r="E31" s="13">
        <v>14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1:20" x14ac:dyDescent="0.25">
      <c r="A32" s="1">
        <v>10</v>
      </c>
      <c r="B32" s="2" t="s">
        <v>61</v>
      </c>
      <c r="C32" s="3" t="s">
        <v>105</v>
      </c>
      <c r="D32" s="4" t="s">
        <v>2</v>
      </c>
      <c r="E32" s="5">
        <v>58</v>
      </c>
      <c r="F32" s="6"/>
      <c r="G32" s="7">
        <f>ROUND(E32*F32,2)</f>
        <v>0</v>
      </c>
      <c r="H32" s="6"/>
      <c r="I32" s="7">
        <f>ROUND(E32*H32,2)</f>
        <v>0</v>
      </c>
      <c r="J32" s="6"/>
      <c r="K32" s="7">
        <f>ROUND(E32*J32,2)</f>
        <v>0</v>
      </c>
      <c r="L32" s="7">
        <v>21</v>
      </c>
      <c r="M32" s="7">
        <f>G32*(1+L32/100)</f>
        <v>0</v>
      </c>
      <c r="N32" s="7">
        <v>5.4999999999999997E-3</v>
      </c>
      <c r="O32" s="7">
        <f>ROUND(E32*N32,2)</f>
        <v>0.32</v>
      </c>
      <c r="P32" s="7">
        <v>0</v>
      </c>
      <c r="Q32" s="7">
        <f>ROUND(E32*P32,2)</f>
        <v>0</v>
      </c>
      <c r="R32" s="7" t="s">
        <v>3</v>
      </c>
      <c r="S32" s="7" t="s">
        <v>4</v>
      </c>
      <c r="T32" s="8" t="s">
        <v>5</v>
      </c>
    </row>
    <row r="33" spans="1:22" x14ac:dyDescent="0.25">
      <c r="A33" s="36"/>
      <c r="B33" s="37"/>
      <c r="C33" s="218"/>
      <c r="D33" s="38"/>
      <c r="E33" s="219"/>
      <c r="F33" s="41"/>
      <c r="G33" s="42"/>
      <c r="H33" s="41"/>
      <c r="I33" s="42"/>
      <c r="J33" s="41"/>
      <c r="K33" s="39"/>
      <c r="L33" s="39"/>
      <c r="M33" s="39"/>
      <c r="N33" s="39"/>
      <c r="O33" s="39"/>
      <c r="P33" s="39"/>
      <c r="Q33" s="39"/>
      <c r="R33" s="39"/>
      <c r="S33" s="39"/>
      <c r="T33" s="39"/>
    </row>
    <row r="34" spans="1:22" x14ac:dyDescent="0.25">
      <c r="A34" s="1">
        <v>11</v>
      </c>
      <c r="B34" s="2" t="s">
        <v>114</v>
      </c>
      <c r="C34" s="3" t="s">
        <v>115</v>
      </c>
      <c r="D34" s="4" t="s">
        <v>111</v>
      </c>
      <c r="E34" s="5">
        <v>38</v>
      </c>
      <c r="F34" s="6"/>
      <c r="G34" s="7">
        <f>ROUND(E34*F34,2)</f>
        <v>0</v>
      </c>
      <c r="H34" s="6"/>
      <c r="I34" s="7">
        <f>ROUND(E34*H34,2)</f>
        <v>0</v>
      </c>
      <c r="J34" s="6"/>
      <c r="K34" s="7">
        <f>ROUND(E34*J34,2)</f>
        <v>0</v>
      </c>
      <c r="L34" s="7">
        <v>21</v>
      </c>
      <c r="M34" s="7">
        <f>G34*(1+L34/100)</f>
        <v>0</v>
      </c>
      <c r="N34" s="7">
        <v>4.4999999999999998E-2</v>
      </c>
      <c r="O34" s="7">
        <f>ROUND(E34*N34,2)</f>
        <v>1.71</v>
      </c>
      <c r="P34" s="7">
        <v>0</v>
      </c>
      <c r="Q34" s="7">
        <f>ROUND(E34*P34,2)</f>
        <v>0</v>
      </c>
      <c r="R34" s="7"/>
      <c r="S34" s="7" t="s">
        <v>112</v>
      </c>
      <c r="T34" s="8" t="s">
        <v>113</v>
      </c>
    </row>
    <row r="35" spans="1:22" x14ac:dyDescent="0.25">
      <c r="A35" s="9"/>
      <c r="B35" s="10"/>
      <c r="C35" s="11" t="s">
        <v>116</v>
      </c>
      <c r="D35" s="12"/>
      <c r="E35" s="13">
        <v>38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</row>
    <row r="36" spans="1:22" x14ac:dyDescent="0.25">
      <c r="A36" s="9"/>
      <c r="B36" s="10"/>
      <c r="C36" s="11"/>
      <c r="D36" s="12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56"/>
      <c r="P36" s="14"/>
      <c r="Q36" s="14"/>
      <c r="R36" s="14"/>
      <c r="S36" s="14"/>
      <c r="T36" s="14"/>
    </row>
    <row r="37" spans="1:22" x14ac:dyDescent="0.25">
      <c r="A37" s="26" t="s">
        <v>39</v>
      </c>
      <c r="B37" s="27" t="s">
        <v>103</v>
      </c>
      <c r="C37" s="28" t="s">
        <v>104</v>
      </c>
      <c r="D37" s="29"/>
      <c r="E37" s="30"/>
      <c r="F37" s="31"/>
      <c r="G37" s="31">
        <f>SUMIF(AG38:AG38,"&lt;&gt;NOR",G38:G38)</f>
        <v>0</v>
      </c>
      <c r="H37" s="31"/>
      <c r="I37" s="31">
        <f>SUM(I38:I38)</f>
        <v>0</v>
      </c>
      <c r="J37" s="31"/>
      <c r="K37" s="31">
        <f>SUM(K38:K38)</f>
        <v>0</v>
      </c>
      <c r="L37" s="31"/>
      <c r="M37" s="31">
        <f>SUM(M38:M38)</f>
        <v>0</v>
      </c>
      <c r="N37" s="31"/>
      <c r="O37" s="31">
        <f>SUM(O38:O38)</f>
        <v>0</v>
      </c>
      <c r="P37" s="31"/>
      <c r="Q37" s="31">
        <f>SUM(Q38:Q38)</f>
        <v>0</v>
      </c>
      <c r="R37" s="31"/>
      <c r="S37" s="31"/>
      <c r="T37" s="32"/>
      <c r="U37" s="157"/>
      <c r="V37" s="157"/>
    </row>
    <row r="38" spans="1:22" x14ac:dyDescent="0.25">
      <c r="A38" s="1">
        <v>98</v>
      </c>
      <c r="B38" s="2" t="s">
        <v>107</v>
      </c>
      <c r="C38" s="3" t="s">
        <v>108</v>
      </c>
      <c r="D38" s="4" t="s">
        <v>109</v>
      </c>
      <c r="E38" s="5">
        <v>2.71</v>
      </c>
      <c r="F38" s="6"/>
      <c r="G38" s="7">
        <f>ROUND(E38*F38,2)</f>
        <v>0</v>
      </c>
      <c r="H38" s="6"/>
      <c r="I38" s="7">
        <f>ROUND(E38*H38,2)</f>
        <v>0</v>
      </c>
      <c r="J38" s="6"/>
      <c r="K38" s="7">
        <f>ROUND(E38*J38,2)</f>
        <v>0</v>
      </c>
      <c r="L38" s="7">
        <v>21</v>
      </c>
      <c r="M38" s="7">
        <f>G38*(1+L38/100)</f>
        <v>0</v>
      </c>
      <c r="N38" s="7">
        <v>0</v>
      </c>
      <c r="O38" s="7">
        <f>ROUND(E38*N38,2)</f>
        <v>0</v>
      </c>
      <c r="P38" s="7">
        <v>0</v>
      </c>
      <c r="Q38" s="7">
        <f>ROUND(E38*P38,2)</f>
        <v>0</v>
      </c>
      <c r="R38" s="7"/>
      <c r="S38" s="7" t="s">
        <v>4</v>
      </c>
      <c r="T38" s="8" t="s">
        <v>4</v>
      </c>
      <c r="U38" s="42"/>
      <c r="V38" s="42"/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11</vt:i4>
      </vt:variant>
    </vt:vector>
  </HeadingPairs>
  <TitlesOfParts>
    <vt:vector size="13" baseType="lpstr">
      <vt:lpstr>Stavba_</vt:lpstr>
      <vt:lpstr>SO 02 Dopravní značky</vt:lpstr>
      <vt:lpstr>CenaCelkem</vt:lpstr>
      <vt:lpstr>Stavba_!CenaCelkemVypocet</vt:lpstr>
      <vt:lpstr>DPHSni</vt:lpstr>
      <vt:lpstr>DPHZakl</vt:lpstr>
      <vt:lpstr>Mena</vt:lpstr>
      <vt:lpstr>Stavba_!SazbaDPH1</vt:lpstr>
      <vt:lpstr>Stavba_!SazbaDPH2</vt:lpstr>
      <vt:lpstr>ZakladDPHSni</vt:lpstr>
      <vt:lpstr>Stavba_!ZakladDPHSniVypocet</vt:lpstr>
      <vt:lpstr>ZakladDPHZakl</vt:lpstr>
      <vt:lpstr>Stavba_!ZakladDPHZaklVypocet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pcadmin</dc:creator>
  <cp:lastModifiedBy>Tomáš jelínek</cp:lastModifiedBy>
  <dcterms:created xsi:type="dcterms:W3CDTF">2021-10-18T09:36:00Z</dcterms:created>
  <dcterms:modified xsi:type="dcterms:W3CDTF">2022-06-15T12:35:24Z</dcterms:modified>
</cp:coreProperties>
</file>